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west\Documents\BMPO\TIP\FY 2022 TIP\Submitted Projects\STP-U\"/>
    </mc:Choice>
  </mc:AlternateContent>
  <bookViews>
    <workbookView xWindow="0" yWindow="0" windowWidth="25935" windowHeight="11655"/>
  </bookViews>
  <sheets>
    <sheet name="STP Safety Application (2)" sheetId="7" r:id="rId1"/>
    <sheet name="Accident Worksheet" sheetId="4" r:id="rId2"/>
    <sheet name="2435" sheetId="10" r:id="rId3"/>
    <sheet name="1150" sheetId="11" r:id="rId4"/>
    <sheet name="crash_mv (3)" sheetId="13" r:id="rId5"/>
  </sheets>
  <definedNames>
    <definedName name="_2435_2435" localSheetId="2">'2435'!#REF!</definedName>
    <definedName name="_2435_2435_1" localSheetId="2">'2435'!#REF!</definedName>
    <definedName name="_xlnm.Print_Area" localSheetId="0">'STP Safety Application (2)'!$A$1:$I$97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3" i="11" l="1"/>
  <c r="AB33" i="11"/>
  <c r="AB34" i="11" l="1"/>
  <c r="AH34" i="11"/>
  <c r="B18" i="4"/>
  <c r="B22" i="4" s="1"/>
  <c r="B17" i="4"/>
  <c r="B21" i="4" s="1"/>
  <c r="B16" i="4"/>
  <c r="B20" i="4" s="1"/>
  <c r="AH35" i="11" l="1"/>
  <c r="AH36" i="11" s="1"/>
  <c r="AH37" i="11" s="1"/>
  <c r="AH38" i="11" s="1"/>
  <c r="AB35" i="11"/>
  <c r="AB36" i="11" s="1"/>
  <c r="AB37" i="11" s="1"/>
  <c r="AB38" i="11" s="1"/>
  <c r="B23" i="4"/>
</calcChain>
</file>

<file path=xl/sharedStrings.xml><?xml version="1.0" encoding="utf-8"?>
<sst xmlns="http://schemas.openxmlformats.org/spreadsheetml/2006/main" count="1278" uniqueCount="327">
  <si>
    <t>1)</t>
  </si>
  <si>
    <t>2)</t>
  </si>
  <si>
    <t>3)</t>
  </si>
  <si>
    <t>When scoring points consider if the project includes multi-modal facilities for improved accessibility, connectivity and safety.</t>
  </si>
  <si>
    <t>Crash reduction factor:</t>
  </si>
  <si>
    <t>Density:</t>
  </si>
  <si>
    <t>Severity:</t>
  </si>
  <si>
    <t>Overall:</t>
  </si>
  <si>
    <t>Crash:</t>
  </si>
  <si>
    <t>Crash rate: 0.65</t>
  </si>
  <si>
    <t>Severity rate: 1.00</t>
  </si>
  <si>
    <t>Overall rate: 1.33</t>
  </si>
  <si>
    <t>Crash density: 5.00</t>
  </si>
  <si>
    <t>Crash reduction counter measures:</t>
  </si>
  <si>
    <t xml:space="preserve">Identify project design elements/counter measures implemented to address primary causes of accidents.  Include related crash reduction factor:   </t>
  </si>
  <si>
    <r>
      <rPr>
        <b/>
        <sz val="11"/>
        <color theme="1"/>
        <rFont val="Wingdings"/>
        <charset val="2"/>
      </rPr>
      <t>s</t>
    </r>
    <r>
      <rPr>
        <b/>
        <sz val="11"/>
        <color theme="1"/>
        <rFont val="Calibri"/>
        <family val="2"/>
        <scheme val="minor"/>
      </rPr>
      <t xml:space="preserve"> Severity rate</t>
    </r>
    <r>
      <rPr>
        <sz val="11"/>
        <color theme="1"/>
        <rFont val="Calibri"/>
        <family val="2"/>
        <scheme val="minor"/>
      </rPr>
      <t xml:space="preserve"> - identifies the severity of the crashes at the location.</t>
    </r>
  </si>
  <si>
    <r>
      <rPr>
        <b/>
        <sz val="11"/>
        <color theme="1"/>
        <rFont val="Wingdings"/>
        <charset val="2"/>
      </rPr>
      <t>s</t>
    </r>
    <r>
      <rPr>
        <b/>
        <sz val="11"/>
        <color theme="1"/>
        <rFont val="Calibri"/>
        <family val="2"/>
        <scheme val="minor"/>
      </rPr>
      <t xml:space="preserve"> Crash rate </t>
    </r>
    <r>
      <rPr>
        <sz val="11"/>
        <color theme="1"/>
        <rFont val="Calibri"/>
        <family val="2"/>
        <scheme val="minor"/>
      </rPr>
      <t xml:space="preserve">- compares the number of crashes with the number of vehicles at a location. </t>
    </r>
  </si>
  <si>
    <r>
      <rPr>
        <b/>
        <sz val="11"/>
        <color theme="1"/>
        <rFont val="Wingdings"/>
        <charset val="2"/>
      </rPr>
      <t>s</t>
    </r>
    <r>
      <rPr>
        <sz val="11"/>
        <color theme="1"/>
        <rFont val="Calibri"/>
        <family val="2"/>
        <scheme val="minor"/>
      </rPr>
      <t xml:space="preserve"> </t>
    </r>
    <r>
      <rPr>
        <b/>
        <sz val="11"/>
        <color theme="1"/>
        <rFont val="Calibri"/>
        <family val="2"/>
        <scheme val="minor"/>
      </rPr>
      <t>Crash density</t>
    </r>
    <r>
      <rPr>
        <sz val="11"/>
        <color theme="1"/>
        <rFont val="Calibri"/>
        <family val="2"/>
        <scheme val="minor"/>
      </rPr>
      <t xml:space="preserve"> - identifies the average number of crashes that occur at a location per year.</t>
    </r>
  </si>
  <si>
    <t>Average rates and density based on arterial and collector streets where traffic volumes have been collected:</t>
  </si>
  <si>
    <t>When assigning points consider how well the project addresses high accident locations by including safety improvements to mediate the primary causes of crashes.</t>
  </si>
  <si>
    <t>When assigning points consider how well the project preserves or enhances the transportation system.</t>
  </si>
  <si>
    <r>
      <t xml:space="preserve">Traffic control devices </t>
    </r>
    <r>
      <rPr>
        <sz val="11"/>
        <color theme="1"/>
        <rFont val="Calibri"/>
        <family val="2"/>
        <scheme val="minor"/>
      </rPr>
      <t xml:space="preserve">- a project that replaces or upgrades traffic control devices which improves the operation of an intersection or roadway typically assumes a higher point value be assigned to this category. </t>
    </r>
  </si>
  <si>
    <r>
      <rPr>
        <b/>
        <sz val="11"/>
        <rFont val="Calibri"/>
        <family val="2"/>
        <scheme val="minor"/>
      </rPr>
      <t>Project types:</t>
    </r>
    <r>
      <rPr>
        <sz val="11"/>
        <rFont val="Calibri"/>
        <family val="2"/>
        <scheme val="minor"/>
      </rPr>
      <t xml:space="preserve">  pedestrian crossing treatments (e.g. grade separation, beacons and signage), bicycle lanes, shared use paths, bus stop improvements (e.g. bus pullouts, curb cuts and ramps near shelters), etc.</t>
    </r>
  </si>
  <si>
    <t>Basic Intersection Crash Performance</t>
  </si>
  <si>
    <t>Input Analysis Period (in years)</t>
  </si>
  <si>
    <t>Input # Fatal Crashes at Intersection (Not # of Persons)</t>
  </si>
  <si>
    <t>Input # of 'A' Severity Crashes at Intersection</t>
  </si>
  <si>
    <t>Input # of 'B' Severity Crashes at Intersection</t>
  </si>
  <si>
    <t>Input # of 'C' Severity Crashes at Intersection</t>
  </si>
  <si>
    <t>Input # of Property Damage Crashes at Intersection</t>
  </si>
  <si>
    <t>Input Average # of Vehicles Entering Intersection Daily*</t>
  </si>
  <si>
    <t>*Average number of vehicles entering intersection can be calculated by adding ADTs for all of the intersection</t>
  </si>
  <si>
    <t>legs, and then dividing that by 2. This assumes that directional split of the roadway for the average day is 50/50</t>
  </si>
  <si>
    <t>per million entering vehicles</t>
  </si>
  <si>
    <t>crashes per year</t>
  </si>
  <si>
    <t>Crash Rate Score</t>
  </si>
  <si>
    <t>Severity Rate Score</t>
  </si>
  <si>
    <t>Crash Density Score</t>
  </si>
  <si>
    <t>Overall Rate (average 1.33)</t>
  </si>
  <si>
    <r>
      <t xml:space="preserve">Intersection Crash Rate </t>
    </r>
    <r>
      <rPr>
        <sz val="12"/>
        <color theme="1"/>
        <rFont val="Calibri"/>
        <family val="2"/>
        <scheme val="minor"/>
      </rPr>
      <t>(average 0.65) =</t>
    </r>
  </si>
  <si>
    <r>
      <t>Intersection Severity Rate</t>
    </r>
    <r>
      <rPr>
        <sz val="12"/>
        <color theme="1"/>
        <rFont val="Calibri"/>
        <family val="2"/>
        <scheme val="minor"/>
      </rPr>
      <t xml:space="preserve"> (average 1.00) =</t>
    </r>
  </si>
  <si>
    <r>
      <t>Intersection Crash Density</t>
    </r>
    <r>
      <rPr>
        <sz val="12"/>
        <color theme="1"/>
        <rFont val="Calibri"/>
        <family val="2"/>
        <scheme val="minor"/>
      </rPr>
      <t xml:space="preserve"> (average 5.00) =</t>
    </r>
  </si>
  <si>
    <t xml:space="preserve">Location: </t>
  </si>
  <si>
    <t xml:space="preserve">Years: </t>
  </si>
  <si>
    <t>Surface Transportation Block Grant Program – Urban (STBG-U)</t>
  </si>
  <si>
    <t>ITD 1150 and 2435 Forms</t>
  </si>
  <si>
    <t xml:space="preserve">Include attachments: </t>
  </si>
  <si>
    <t>Accident Worksheets used to develop crash, severity, denisty and overall rates</t>
  </si>
  <si>
    <t>Project Cost Summary Sheet</t>
  </si>
  <si>
    <t>ITD 1150  (Rev. 06-17)</t>
  </si>
  <si>
    <t>itd.idaho.gov</t>
  </si>
  <si>
    <t>Round Estimates to Nearest $1,000</t>
  </si>
  <si>
    <t>Key Number</t>
  </si>
  <si>
    <t>Project Number</t>
  </si>
  <si>
    <t>Date</t>
  </si>
  <si>
    <t xml:space="preserve"> </t>
  </si>
  <si>
    <t>Location</t>
  </si>
  <si>
    <t>District</t>
  </si>
  <si>
    <t xml:space="preserve"> Segment Code</t>
  </si>
  <si>
    <t>Begin Mile Post</t>
  </si>
  <si>
    <t>End Mile Post</t>
  </si>
  <si>
    <t>Length in Miles</t>
  </si>
  <si>
    <t>Previous ITD 1150</t>
  </si>
  <si>
    <t>Initial or Revise To</t>
  </si>
  <si>
    <t xml:space="preserve">  1a. Preliminary Engineering (PE)</t>
  </si>
  <si>
    <t xml:space="preserve">  1b. Preliminary Engineering by Consultant (PEC)</t>
  </si>
  <si>
    <t xml:space="preserve">  2.  Right-of-Way:  </t>
  </si>
  <si>
    <t>Number of Parcels</t>
  </si>
  <si>
    <t>Number of Relocations</t>
  </si>
  <si>
    <t xml:space="preserve">  3.  Utility Adjustments:</t>
  </si>
  <si>
    <t xml:space="preserve"> Work</t>
  </si>
  <si>
    <t xml:space="preserve"> Materials</t>
  </si>
  <si>
    <t xml:space="preserve">By State        </t>
  </si>
  <si>
    <t>By Others</t>
  </si>
  <si>
    <t xml:space="preserve">  4.  Earthwork</t>
  </si>
  <si>
    <t xml:space="preserve">  5.  Drainage and Minor Structures</t>
  </si>
  <si>
    <t xml:space="preserve">  6.  Pavement and Base</t>
  </si>
  <si>
    <t xml:space="preserve">  7.  Railroad Crossing:</t>
  </si>
  <si>
    <t xml:space="preserve"> Grade/Separation Structure</t>
  </si>
  <si>
    <t xml:space="preserve"> At-Grade Signals</t>
  </si>
  <si>
    <t>Yes</t>
  </si>
  <si>
    <t>No</t>
  </si>
  <si>
    <t xml:space="preserve">  8.  Bridges/Grade Separation Structures:</t>
  </si>
  <si>
    <t xml:space="preserve">          New Structure</t>
  </si>
  <si>
    <t>Length/Width</t>
  </si>
  <si>
    <t xml:space="preserve">          Location</t>
  </si>
  <si>
    <t xml:space="preserve">          Repair/Widening/Rehabilitation</t>
  </si>
  <si>
    <t xml:space="preserve">  9.  Traffic Items (Delineators, Signing, Channelization, Lighting, and Signals)</t>
  </si>
  <si>
    <t>10.  Temporary Traffic Control (Sign, Pavement Markings, Flagging, and Traffic 
       Separation)</t>
  </si>
  <si>
    <t>11.  Detours</t>
  </si>
  <si>
    <t>12.  Landscaping</t>
  </si>
  <si>
    <t>13.  Mitigation Measures</t>
  </si>
  <si>
    <t>14.  Other Items (Roadside Development, Guardrail, Fencing, Sidewalks, Curb and 
       Gutter, C.S.S. Items)</t>
  </si>
  <si>
    <t>15.  Cost of Constructions (Items 3 through 14)</t>
  </si>
  <si>
    <t>16.  Mobilization</t>
  </si>
  <si>
    <t>% of Item 15</t>
  </si>
  <si>
    <t>17. Construction Engineer and Contingencies</t>
  </si>
  <si>
    <t xml:space="preserve"> % of Items 15 and 16</t>
  </si>
  <si>
    <t>18. Total Construction Cost (15 + 16 + 17)</t>
  </si>
  <si>
    <t>19.  Total Project Cost ( 1 + 2 + 18)</t>
  </si>
  <si>
    <t>20.  Project Cost Per Mile</t>
  </si>
  <si>
    <t>Prepared By:</t>
  </si>
  <si>
    <t>Attachment 2435 Form</t>
  </si>
  <si>
    <t>Attachment 1150 Form</t>
  </si>
  <si>
    <t>Accident Worksheet</t>
  </si>
  <si>
    <t>Project Application and Ranking Process - Safety</t>
  </si>
  <si>
    <t>A) Safety (0-35 points)</t>
  </si>
  <si>
    <t>B) System Preservation (0-5 points)</t>
  </si>
  <si>
    <t>C) Multi-modal and Accessibility (0-5 points)</t>
  </si>
  <si>
    <t>D) Project Cost (0-5 points)</t>
  </si>
  <si>
    <t>Safety Application Deadline:</t>
  </si>
  <si>
    <t>D) Project Cost</t>
  </si>
  <si>
    <t>C) Multi-modal and Accessibility</t>
  </si>
  <si>
    <t>B) System Preservation</t>
  </si>
  <si>
    <t>A) Safety</t>
  </si>
  <si>
    <t>Safety Application Requirements and Criteria</t>
  </si>
  <si>
    <t>When scoring points consider if the project is a good use of limited federal funds.</t>
  </si>
  <si>
    <r>
      <rPr>
        <b/>
        <sz val="11"/>
        <color theme="1"/>
        <rFont val="Wingdings"/>
        <charset val="2"/>
      </rPr>
      <t>s</t>
    </r>
    <r>
      <rPr>
        <b/>
        <sz val="11"/>
        <color theme="1"/>
        <rFont val="Calibri"/>
        <family val="2"/>
        <scheme val="minor"/>
      </rPr>
      <t xml:space="preserve"> Overall rate</t>
    </r>
    <r>
      <rPr>
        <sz val="11"/>
        <color theme="1"/>
        <rFont val="Calibri"/>
        <family val="2"/>
        <scheme val="minor"/>
      </rPr>
      <t xml:space="preserve"> - the composite of all factors being considered.</t>
    </r>
  </si>
  <si>
    <r>
      <t xml:space="preserve">Crash reduction counter measure and crash reduction factor </t>
    </r>
    <r>
      <rPr>
        <sz val="11"/>
        <color theme="1"/>
        <rFont val="Calibri"/>
        <family val="2"/>
        <scheme val="minor"/>
      </rPr>
      <t>- using your experience, area knowledge, and the FHWA Crash Reduction Factor Toolkits or Crash Modification Factors (CMF) Clearinghouse, select counter measures and reduction factors for the project areas.</t>
    </r>
  </si>
  <si>
    <r>
      <rPr>
        <b/>
        <sz val="11"/>
        <color theme="1"/>
        <rFont val="Calibri"/>
        <family val="2"/>
        <scheme val="minor"/>
      </rPr>
      <t xml:space="preserve">Costs </t>
    </r>
    <r>
      <rPr>
        <sz val="11"/>
        <color theme="1"/>
        <rFont val="Calibri"/>
        <family val="2"/>
        <scheme val="minor"/>
      </rPr>
      <t>- the most recent project cost estimate from the ITD 1150 form will be considered under this criterion.  Typically, lower cost projects per mile assume a higher point value be assigned to this category.</t>
    </r>
  </si>
  <si>
    <t>Any other maps, data, pictures, etc. that enhance the understanding of the project</t>
  </si>
  <si>
    <r>
      <t xml:space="preserve">Accident rates and density - </t>
    </r>
    <r>
      <rPr>
        <sz val="11"/>
        <color theme="1"/>
        <rFont val="Calibri"/>
        <family val="2"/>
        <scheme val="minor"/>
      </rPr>
      <t>higher rates and density, when considered with proven project safety improvements, typically assume a higher point value be assigned to this category.</t>
    </r>
  </si>
  <si>
    <r>
      <rPr>
        <b/>
        <sz val="11"/>
        <color theme="1"/>
        <rFont val="Calibri"/>
        <family val="2"/>
        <scheme val="minor"/>
      </rPr>
      <t xml:space="preserve">Bicycle and pedestrian improvements </t>
    </r>
    <r>
      <rPr>
        <sz val="11"/>
        <color theme="1"/>
        <rFont val="Calibri"/>
        <family val="2"/>
        <scheme val="minor"/>
      </rPr>
      <t xml:space="preserve">- projects located near schools or parks, extend or tie together existing facilities, and create a safer condition for bicyclists and pedestrians typically assume a higher point value be assigned to this category. </t>
    </r>
  </si>
  <si>
    <r>
      <rPr>
        <b/>
        <sz val="11"/>
        <color theme="1"/>
        <rFont val="Calibri"/>
        <family val="2"/>
        <scheme val="minor"/>
      </rPr>
      <t>Public transportation improvements</t>
    </r>
    <r>
      <rPr>
        <sz val="11"/>
        <color theme="1"/>
        <rFont val="Calibri"/>
        <family val="2"/>
        <scheme val="minor"/>
      </rPr>
      <t xml:space="preserve"> - projects that improve accessibility and safety related to existing public transportation services typically assume a higher point value be assigned to this category.</t>
    </r>
  </si>
  <si>
    <r>
      <rPr>
        <b/>
        <sz val="11"/>
        <color theme="1"/>
        <rFont val="Calibri"/>
        <family val="2"/>
        <scheme val="minor"/>
      </rPr>
      <t>Funding sources</t>
    </r>
    <r>
      <rPr>
        <sz val="11"/>
        <color theme="1"/>
        <rFont val="Calibri"/>
        <family val="2"/>
        <scheme val="minor"/>
      </rPr>
      <t xml:space="preserve"> - projects that can be constructed in conjunction with another project or utilize additional funding sources typically assume a higher point value be assigned to this category.  </t>
    </r>
  </si>
  <si>
    <r>
      <rPr>
        <b/>
        <sz val="11"/>
        <color theme="1"/>
        <rFont val="Calibri"/>
        <family val="2"/>
        <scheme val="minor"/>
      </rPr>
      <t>Project types:</t>
    </r>
    <r>
      <rPr>
        <sz val="11"/>
        <color theme="1"/>
        <rFont val="Calibri"/>
        <family val="2"/>
        <scheme val="minor"/>
      </rPr>
      <t xml:space="preserve">  </t>
    </r>
    <r>
      <rPr>
        <sz val="11"/>
        <color theme="1"/>
        <rFont val="Calibri"/>
        <family val="2"/>
        <scheme val="minor"/>
      </rPr>
      <t>access management techniques, improved traffic signal indication, rumble strips, enhanced delineation, etc.</t>
    </r>
  </si>
  <si>
    <t>Due: February 3, 2021</t>
  </si>
  <si>
    <r>
      <t>Completed applications must be submitted electronically to bmpo@bmpo.org by</t>
    </r>
    <r>
      <rPr>
        <sz val="11"/>
        <color rgb="FFFF0000"/>
        <rFont val="Calibri"/>
        <family val="2"/>
        <scheme val="minor"/>
      </rPr>
      <t xml:space="preserve"> 4:30 p.m. on February 3rd, 2021.</t>
    </r>
  </si>
  <si>
    <t>Historical Crash Data - WebCARS Office of Highway Safety Crash Analysis Reporting System</t>
  </si>
  <si>
    <t>https://www.bmpo.org/traffic-counts</t>
  </si>
  <si>
    <t>Project Name, Location and Brief Description:  Iona Road Roundabout improvement - identify alternatives for safety, increase functionality of the roundabout and decrease accidents at the location.  This project could hopefully tie in with ITD project improvements at the intersection just to the north of this roundabout.</t>
  </si>
  <si>
    <t>What are the primary causes of accidents and contributing circumstances from crash reports?  See attached document</t>
  </si>
  <si>
    <t>If the overall rate based on crash, severity and density rates is below average, what evidence exists that the proposed improvements will provide a safety benefit? Accident Worksheet shows all items over averages.</t>
  </si>
  <si>
    <t>Iona Road Roundabout Improvement</t>
  </si>
  <si>
    <t>1?</t>
  </si>
  <si>
    <t>Accident Location and Rates:  See attached document</t>
  </si>
  <si>
    <t>Is the project coordinated with other projects or funding sources? ITD District 6 is working on improving the intersection of Hwy 26 and 25th East, just a few hundred feet north of the Iona Road Rouandabout.</t>
  </si>
  <si>
    <t>What location(s) exist within the project's scope that are considered to have a high degree of accidents?  Why are they deemed to be critical accident locations that need attention?  55 accidents in a 5 year period in the database from LHTAC.  Attached is the summary of accidents.</t>
  </si>
  <si>
    <t>1) Conversion into Multi-lane roundabout - CMF ID:  4927</t>
  </si>
  <si>
    <t>What traffic control devices, if any, will be added or upgraded? This is an intersection of two arterials, and with the addition of COSTCO to the south, this roundabout is dealing with ever increasing traffic.  Project goals are to enhance this intersection, increase the safety, decrease the maintenance costs, which will help Idaho Falls, Bonneville County, and the BMPO area.</t>
  </si>
  <si>
    <t xml:space="preserve">What bicycle and pedestrian and/or public transportation improvements, if any, are included in the project?  Why are the improvements deemed important?  Any upgrades/enhancements to the intersection will need to incorporate bike/ped ehancements.  There are limited bike/ped facilities currently, and sidewalks, ADA ramps, upgraded lighting are anticipated to be part of the project. </t>
  </si>
  <si>
    <t>Summarize the benefits of the completion of this project relative to its estimated cost:  Reduced accidents, increased traffic flow, better interaction with proposed ITD - Hwy 26 intersection improvements.  Decreased maintenance costs are also a benefit.  The highest purpose is to decrease accidents.</t>
  </si>
  <si>
    <t>What is the total estimated cost of the project? $1.25 Million</t>
  </si>
  <si>
    <t>Bonneville County</t>
  </si>
  <si>
    <t>Curve</t>
  </si>
  <si>
    <t>None</t>
  </si>
  <si>
    <t>Failed to Maintain Lane</t>
  </si>
  <si>
    <t>Alcohol Impaired</t>
  </si>
  <si>
    <t>Ran Off Road,Side Swipe Same,</t>
  </si>
  <si>
    <t>Side Swipe Same</t>
  </si>
  <si>
    <t>Going Straight</t>
  </si>
  <si>
    <t>N</t>
  </si>
  <si>
    <t>2-Way &amp; No Divider</t>
  </si>
  <si>
    <t>Roundabout</t>
  </si>
  <si>
    <t>Iona Rd</t>
  </si>
  <si>
    <t>25th East Rd</t>
  </si>
  <si>
    <t>Property Dmg Report</t>
  </si>
  <si>
    <t>19C535748</t>
  </si>
  <si>
    <t>Straight</t>
  </si>
  <si>
    <t>Following Too Close</t>
  </si>
  <si>
    <t>Rear-End,</t>
  </si>
  <si>
    <t>Rear-End</t>
  </si>
  <si>
    <t>Not at intersection</t>
  </si>
  <si>
    <t>800.000 ft N</t>
  </si>
  <si>
    <t>19C535422</t>
  </si>
  <si>
    <t>Functioning</t>
  </si>
  <si>
    <t>Yield</t>
  </si>
  <si>
    <t>Tire Defect</t>
  </si>
  <si>
    <t>Ran Off Road,Fence,</t>
  </si>
  <si>
    <t>Fence</t>
  </si>
  <si>
    <t xml:space="preserve">Negotiating Curve </t>
  </si>
  <si>
    <t>50.000 ft N</t>
  </si>
  <si>
    <t>19C533931</t>
  </si>
  <si>
    <t>W</t>
  </si>
  <si>
    <t>300.000 ft E</t>
  </si>
  <si>
    <t>19C530591</t>
  </si>
  <si>
    <t>Side Swipe Same,</t>
  </si>
  <si>
    <t>19C523545</t>
  </si>
  <si>
    <t>Failed to Yield</t>
  </si>
  <si>
    <t>Same Direction Turning,</t>
  </si>
  <si>
    <t>Same Direction Turning</t>
  </si>
  <si>
    <t>19C521154</t>
  </si>
  <si>
    <t>Angle,</t>
  </si>
  <si>
    <t>Angle</t>
  </si>
  <si>
    <t>19C512855</t>
  </si>
  <si>
    <t>2-Way &amp; 2 Double Yellow Painted Divider</t>
  </si>
  <si>
    <t>300.000 ft S</t>
  </si>
  <si>
    <t>19C511824</t>
  </si>
  <si>
    <t>Concrete Traffic Barrier,</t>
  </si>
  <si>
    <t>Concrete Traffic Barrier</t>
  </si>
  <si>
    <t>Hitt Rd</t>
  </si>
  <si>
    <t>18C515112</t>
  </si>
  <si>
    <t>Traffic Signal</t>
  </si>
  <si>
    <t>Four-way Intersection</t>
  </si>
  <si>
    <t>25.000 ft S</t>
  </si>
  <si>
    <t>Shoshone Dr</t>
  </si>
  <si>
    <t>18C498816</t>
  </si>
  <si>
    <t>Turning Right</t>
  </si>
  <si>
    <t>18C493469</t>
  </si>
  <si>
    <t>18C492228</t>
  </si>
  <si>
    <t>18C489938</t>
  </si>
  <si>
    <t>Exceeded Posted Speed</t>
  </si>
  <si>
    <t>18C489390</t>
  </si>
  <si>
    <t>Building/Wall,</t>
  </si>
  <si>
    <t>Building/Wall</t>
  </si>
  <si>
    <t>18C487821</t>
  </si>
  <si>
    <t>18C483826</t>
  </si>
  <si>
    <t>Speed Too Fast For Conditions</t>
  </si>
  <si>
    <t>S</t>
  </si>
  <si>
    <t>18C483464</t>
  </si>
  <si>
    <t>18C480063</t>
  </si>
  <si>
    <t>17C480294</t>
  </si>
  <si>
    <t>17C474677</t>
  </si>
  <si>
    <t>17C464287</t>
  </si>
  <si>
    <t>Improper Turn</t>
  </si>
  <si>
    <t>Turning Left</t>
  </si>
  <si>
    <t>17C458975</t>
  </si>
  <si>
    <t>Ditch,</t>
  </si>
  <si>
    <t>Ditch</t>
  </si>
  <si>
    <t>16C440058</t>
  </si>
  <si>
    <t>16C438606</t>
  </si>
  <si>
    <t>1-Way</t>
  </si>
  <si>
    <t>16C437153</t>
  </si>
  <si>
    <t xml:space="preserve">Inattention </t>
  </si>
  <si>
    <t>2-Way &amp; 2-Way Left-Turn Lane/Divider</t>
  </si>
  <si>
    <t>15.000 ft N</t>
  </si>
  <si>
    <t>16C430663</t>
  </si>
  <si>
    <t>School Bus Signal</t>
  </si>
  <si>
    <t>188.000 ft E</t>
  </si>
  <si>
    <t>16C426781</t>
  </si>
  <si>
    <t>16C425883</t>
  </si>
  <si>
    <t>16C424590</t>
  </si>
  <si>
    <t>Iona East Rd</t>
  </si>
  <si>
    <t>25th North Rd</t>
  </si>
  <si>
    <t>16C421195</t>
  </si>
  <si>
    <t>Angle Turning</t>
  </si>
  <si>
    <t>Other</t>
  </si>
  <si>
    <t>16C420887</t>
  </si>
  <si>
    <t>16C417538</t>
  </si>
  <si>
    <t>Other Vehicle Defect</t>
  </si>
  <si>
    <t>Slowing in Traffic</t>
  </si>
  <si>
    <t>25 East Rd</t>
  </si>
  <si>
    <t>IONA Rd</t>
  </si>
  <si>
    <t>16C417026</t>
  </si>
  <si>
    <t>E</t>
  </si>
  <si>
    <t>LINCOLN Rd</t>
  </si>
  <si>
    <t>25TH East Rd</t>
  </si>
  <si>
    <t>15C416330</t>
  </si>
  <si>
    <t>HITT Rd</t>
  </si>
  <si>
    <t>15C413940</t>
  </si>
  <si>
    <t>15C412227</t>
  </si>
  <si>
    <t>15C409997</t>
  </si>
  <si>
    <t>Iona North Rd</t>
  </si>
  <si>
    <t>Hitt East Rd</t>
  </si>
  <si>
    <t>15C408433</t>
  </si>
  <si>
    <t>544.000 ft N</t>
  </si>
  <si>
    <t>15C407291</t>
  </si>
  <si>
    <t>15C398922</t>
  </si>
  <si>
    <t>15C393396</t>
  </si>
  <si>
    <t>Concrete Traffic Barrier,Ran Off Road,</t>
  </si>
  <si>
    <t>15C392799</t>
  </si>
  <si>
    <t>Vision Obstruction</t>
  </si>
  <si>
    <t>Concrete Traffic Barrier,Loss of Control,Ran Off Road,</t>
  </si>
  <si>
    <t>Rain/Snow/Ice ON windows</t>
  </si>
  <si>
    <t>15C388898</t>
  </si>
  <si>
    <t>Drove Left of Center</t>
  </si>
  <si>
    <t>C Injury Accident</t>
  </si>
  <si>
    <t>18C487642</t>
  </si>
  <si>
    <t>Drug Impaired</t>
  </si>
  <si>
    <t>Traffic Sign Support,Concrete Traffic Barrier,</t>
  </si>
  <si>
    <t>Traffic Sign Support</t>
  </si>
  <si>
    <t>18C476235</t>
  </si>
  <si>
    <t>Merging</t>
  </si>
  <si>
    <t>17C474711</t>
  </si>
  <si>
    <t>Other Fixed Object,Curb,Ran Off Road,</t>
  </si>
  <si>
    <t>Curb</t>
  </si>
  <si>
    <t>17C466557</t>
  </si>
  <si>
    <t>Curb,Loss of Control,</t>
  </si>
  <si>
    <t>16C437238</t>
  </si>
  <si>
    <t>Loss of Control,Building/Wall,</t>
  </si>
  <si>
    <t>16C432435</t>
  </si>
  <si>
    <t>1.000 Mile N</t>
  </si>
  <si>
    <t>16C424739</t>
  </si>
  <si>
    <t>16C422480</t>
  </si>
  <si>
    <t>0.100 Mile N</t>
  </si>
  <si>
    <t>16C420932</t>
  </si>
  <si>
    <t>15C393367</t>
  </si>
  <si>
    <t>418.000 ft N</t>
  </si>
  <si>
    <t>B Injury Accident</t>
  </si>
  <si>
    <t>16C441770</t>
  </si>
  <si>
    <t>Emotional â€“ Depressed, Angry, Disturbed</t>
  </si>
  <si>
    <t>Pedestrian,</t>
  </si>
  <si>
    <t>Pedestrian</t>
  </si>
  <si>
    <t>130.000 ft E</t>
  </si>
  <si>
    <t>Hitt St</t>
  </si>
  <si>
    <t>A Injury Accident</t>
  </si>
  <si>
    <t>19C535628</t>
  </si>
  <si>
    <t>crash_mv_id</t>
  </si>
  <si>
    <t>road_juris_name</t>
  </si>
  <si>
    <t>local_agency_name</t>
  </si>
  <si>
    <t>geometrics_horizontal</t>
  </si>
  <si>
    <t>traffic_control_function</t>
  </si>
  <si>
    <t>traffic_control_device</t>
  </si>
  <si>
    <t>contrib_circ_3</t>
  </si>
  <si>
    <t>contrib_circ_2</t>
  </si>
  <si>
    <t>contrib_circ_1</t>
  </si>
  <si>
    <t>events</t>
  </si>
  <si>
    <t>most_harmful_event</t>
  </si>
  <si>
    <t>first_harmful_event</t>
  </si>
  <si>
    <t>lane_dep</t>
  </si>
  <si>
    <t>impaired</t>
  </si>
  <si>
    <t>vision_obstruction</t>
  </si>
  <si>
    <t>driver_action</t>
  </si>
  <si>
    <t>direction_of_travel</t>
  </si>
  <si>
    <t>speedlimit_street2</t>
  </si>
  <si>
    <t>speedlimit_street1</t>
  </si>
  <si>
    <t>road_type</t>
  </si>
  <si>
    <t>intersection_type</t>
  </si>
  <si>
    <t>dist_from_intersection</t>
  </si>
  <si>
    <t>reference_street</t>
  </si>
  <si>
    <t>street2</t>
  </si>
  <si>
    <t>street1</t>
  </si>
  <si>
    <t>intersection_related</t>
  </si>
  <si>
    <t>accident_date</t>
  </si>
  <si>
    <t>accident_year</t>
  </si>
  <si>
    <t>severity</t>
  </si>
  <si>
    <t>serial_number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</si>
</sst>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00"/>
  </numFmts>
  <fonts count="24"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1"/>
      <color theme="1"/>
      <name val="Wingdings"/>
      <charset val="2"/>
    </font>
    <font>
      <b/>
      <sz val="11"/>
      <name val="Calibri"/>
      <family val="2"/>
      <scheme val="minor"/>
    </font>
    <font>
      <b/>
      <sz val="12"/>
      <color theme="1"/>
      <name val="Calibri"/>
      <family val="2"/>
      <scheme val="minor"/>
    </font>
    <font>
      <sz val="12"/>
      <color theme="1"/>
      <name val="Calibri"/>
      <family val="2"/>
      <scheme val="minor"/>
    </font>
    <font>
      <b/>
      <sz val="14"/>
      <name val="Calibri"/>
      <family val="2"/>
      <scheme val="minor"/>
    </font>
    <font>
      <sz val="11"/>
      <color rgb="FFFF0000"/>
      <name val="Calibri"/>
      <family val="2"/>
      <scheme val="minor"/>
    </font>
    <font>
      <u/>
      <sz val="11"/>
      <color rgb="FFFF0000"/>
      <name val="Calibri"/>
      <family val="2"/>
      <scheme val="minor"/>
    </font>
    <font>
      <b/>
      <sz val="13"/>
      <color theme="1"/>
      <name val="Calibri"/>
      <family val="2"/>
      <scheme val="minor"/>
    </font>
    <font>
      <b/>
      <sz val="10"/>
      <color rgb="FFFF0000"/>
      <name val="Calibri"/>
      <family val="2"/>
      <scheme val="minor"/>
    </font>
    <font>
      <sz val="10"/>
      <name val="Arial"/>
    </font>
    <font>
      <sz val="8"/>
      <name val="Arial"/>
      <family val="2"/>
    </font>
    <font>
      <sz val="8"/>
      <name val="Arial"/>
    </font>
    <font>
      <b/>
      <sz val="14"/>
      <name val="Arial"/>
      <family val="2"/>
    </font>
    <font>
      <sz val="10"/>
      <name val="Arial"/>
      <family val="2"/>
    </font>
    <font>
      <b/>
      <i/>
      <sz val="12"/>
      <name val="Calibri"/>
      <family val="2"/>
      <scheme val="minor"/>
    </font>
    <font>
      <sz val="18"/>
      <color theme="1"/>
      <name val="Calibri"/>
      <family val="2"/>
      <scheme val="minor"/>
    </font>
    <font>
      <b/>
      <i/>
      <sz val="15"/>
      <name val="Calibri"/>
      <family val="2"/>
      <scheme val="minor"/>
    </font>
    <font>
      <b/>
      <u/>
      <sz val="13"/>
      <color theme="10"/>
      <name val="Calibri"/>
      <family val="2"/>
      <scheme val="minor"/>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15" fillId="0" borderId="0"/>
    <xf numFmtId="44" fontId="15" fillId="0" borderId="0" applyFont="0" applyFill="0" applyBorder="0" applyAlignment="0" applyProtection="0"/>
  </cellStyleXfs>
  <cellXfs count="240">
    <xf numFmtId="0" fontId="0" fillId="0" borderId="0" xfId="0"/>
    <xf numFmtId="0" fontId="2" fillId="0" borderId="0" xfId="0" applyFont="1"/>
    <xf numFmtId="0" fontId="2" fillId="0" borderId="0" xfId="0" applyFont="1" applyAlignment="1">
      <alignment wrapText="1"/>
    </xf>
    <xf numFmtId="0" fontId="0" fillId="0" borderId="0" xfId="0" applyAlignment="1">
      <alignment horizontal="lef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Border="1"/>
    <xf numFmtId="0" fontId="8" fillId="0" borderId="0" xfId="0" applyFont="1"/>
    <xf numFmtId="0" fontId="9" fillId="0" borderId="0" xfId="0" applyFont="1"/>
    <xf numFmtId="0" fontId="9" fillId="0" borderId="12" xfId="0" applyFont="1" applyBorder="1" applyAlignment="1">
      <alignment horizontal="center"/>
    </xf>
    <xf numFmtId="2" fontId="9" fillId="0" borderId="12" xfId="0" applyNumberFormat="1" applyFont="1" applyBorder="1" applyAlignment="1">
      <alignment horizontal="center"/>
    </xf>
    <xf numFmtId="0" fontId="9" fillId="0" borderId="0" xfId="0" applyFont="1" applyFill="1" applyBorder="1"/>
    <xf numFmtId="1" fontId="9" fillId="0" borderId="12" xfId="0" applyNumberFormat="1" applyFont="1" applyBorder="1" applyAlignment="1">
      <alignment horizontal="center"/>
    </xf>
    <xf numFmtId="0" fontId="8" fillId="0" borderId="0" xfId="0" applyFont="1" applyFill="1" applyBorder="1"/>
    <xf numFmtId="2" fontId="8" fillId="0" borderId="12" xfId="0" applyNumberFormat="1" applyFont="1" applyBorder="1" applyAlignment="1">
      <alignment horizontal="center"/>
    </xf>
    <xf numFmtId="0" fontId="0" fillId="0" borderId="0" xfId="0" applyFont="1"/>
    <xf numFmtId="0" fontId="2" fillId="0" borderId="0" xfId="0" applyFont="1" applyAlignment="1">
      <alignment horizontal="left" wrapText="1"/>
    </xf>
    <xf numFmtId="0" fontId="0" fillId="0" borderId="0" xfId="0" applyBorder="1" applyAlignment="1">
      <alignment horizontal="left" vertical="top" wrapText="1"/>
    </xf>
    <xf numFmtId="0" fontId="11" fillId="0" borderId="0" xfId="0" applyFont="1"/>
    <xf numFmtId="0" fontId="0" fillId="0" borderId="0" xfId="0" applyAlignment="1">
      <alignment horizontal="left" vertical="center" wrapText="1"/>
    </xf>
    <xf numFmtId="0" fontId="15" fillId="0" borderId="0" xfId="2"/>
    <xf numFmtId="44" fontId="15" fillId="0" borderId="0" xfId="2" applyNumberFormat="1"/>
    <xf numFmtId="0" fontId="15" fillId="0" borderId="0" xfId="2" applyAlignment="1">
      <alignment horizontal="left"/>
    </xf>
    <xf numFmtId="0" fontId="15" fillId="0" borderId="0" xfId="2" applyFont="1" applyBorder="1" applyAlignment="1"/>
    <xf numFmtId="0" fontId="15" fillId="0" borderId="0" xfId="2" applyBorder="1"/>
    <xf numFmtId="0" fontId="15" fillId="0" borderId="0" xfId="2" applyProtection="1"/>
    <xf numFmtId="0" fontId="15" fillId="0" borderId="0" xfId="2" applyAlignment="1">
      <alignment wrapText="1"/>
    </xf>
    <xf numFmtId="0" fontId="15" fillId="0" borderId="34" xfId="2" applyFont="1" applyBorder="1" applyAlignment="1"/>
    <xf numFmtId="0" fontId="15" fillId="0" borderId="8" xfId="2" applyFont="1" applyBorder="1" applyAlignment="1"/>
    <xf numFmtId="0" fontId="15" fillId="0" borderId="9" xfId="2" applyFont="1" applyBorder="1" applyAlignment="1"/>
    <xf numFmtId="0" fontId="15" fillId="0" borderId="20" xfId="2" applyFont="1" applyBorder="1" applyAlignment="1"/>
    <xf numFmtId="0" fontId="15" fillId="0" borderId="2" xfId="2" applyFont="1" applyBorder="1" applyAlignment="1"/>
    <xf numFmtId="0" fontId="15" fillId="0" borderId="2" xfId="2" applyFont="1" applyBorder="1" applyAlignment="1" applyProtection="1"/>
    <xf numFmtId="0" fontId="15" fillId="0" borderId="2" xfId="2" applyFont="1" applyBorder="1" applyAlignment="1" applyProtection="1">
      <alignment horizontal="left"/>
    </xf>
    <xf numFmtId="0" fontId="15" fillId="0" borderId="8" xfId="2" applyFont="1" applyBorder="1" applyAlignment="1" applyProtection="1"/>
    <xf numFmtId="0" fontId="15" fillId="0" borderId="3" xfId="2" applyFont="1" applyBorder="1" applyAlignment="1" applyProtection="1"/>
    <xf numFmtId="0" fontId="15" fillId="0" borderId="37" xfId="2" applyFont="1" applyBorder="1" applyAlignment="1"/>
    <xf numFmtId="0" fontId="15" fillId="0" borderId="18" xfId="2" applyFont="1" applyBorder="1" applyAlignment="1">
      <alignment horizontal="left"/>
    </xf>
    <xf numFmtId="0" fontId="15" fillId="0" borderId="5" xfId="2" applyFont="1" applyBorder="1" applyAlignment="1" applyProtection="1"/>
    <xf numFmtId="0" fontId="15" fillId="0" borderId="0" xfId="2" applyBorder="1" applyProtection="1"/>
    <xf numFmtId="0" fontId="15" fillId="0" borderId="5" xfId="2" applyFont="1" applyBorder="1" applyAlignment="1"/>
    <xf numFmtId="0" fontId="15" fillId="0" borderId="37" xfId="2" applyFont="1" applyBorder="1" applyAlignment="1" applyProtection="1"/>
    <xf numFmtId="0" fontId="15" fillId="0" borderId="0" xfId="2" applyFont="1" applyBorder="1" applyAlignment="1" applyProtection="1"/>
    <xf numFmtId="0" fontId="15" fillId="0" borderId="0" xfId="2" applyBorder="1" applyAlignment="1" applyProtection="1">
      <alignment horizontal="left"/>
    </xf>
    <xf numFmtId="0" fontId="15" fillId="0" borderId="11" xfId="2" applyFont="1" applyBorder="1" applyAlignment="1"/>
    <xf numFmtId="164" fontId="15" fillId="0" borderId="0" xfId="2" applyNumberFormat="1"/>
    <xf numFmtId="0" fontId="15" fillId="0" borderId="39" xfId="2" applyBorder="1"/>
    <xf numFmtId="0" fontId="15" fillId="0" borderId="8" xfId="2" applyBorder="1"/>
    <xf numFmtId="0" fontId="15" fillId="0" borderId="8" xfId="2" applyBorder="1" applyAlignment="1">
      <alignment horizontal="left"/>
    </xf>
    <xf numFmtId="0" fontId="15" fillId="0" borderId="9" xfId="2" applyBorder="1"/>
    <xf numFmtId="0" fontId="15" fillId="0" borderId="38" xfId="2" applyBorder="1"/>
    <xf numFmtId="0" fontId="15" fillId="0" borderId="0" xfId="2" applyBorder="1" applyAlignment="1" applyProtection="1"/>
    <xf numFmtId="0" fontId="15" fillId="0" borderId="0" xfId="2" applyBorder="1" applyAlignment="1">
      <alignment horizontal="left"/>
    </xf>
    <xf numFmtId="0" fontId="15" fillId="0" borderId="34" xfId="2" applyFont="1" applyBorder="1" applyAlignment="1">
      <alignment horizontal="left"/>
    </xf>
    <xf numFmtId="0" fontId="15" fillId="0" borderId="8" xfId="2" applyFont="1" applyBorder="1" applyAlignment="1">
      <alignment horizontal="left"/>
    </xf>
    <xf numFmtId="0" fontId="15" fillId="0" borderId="9" xfId="2" applyFont="1" applyBorder="1" applyAlignment="1">
      <alignment horizontal="left"/>
    </xf>
    <xf numFmtId="0" fontId="15" fillId="0" borderId="34" xfId="2" applyFont="1" applyBorder="1" applyAlignment="1">
      <alignment horizontal="center"/>
    </xf>
    <xf numFmtId="0" fontId="15" fillId="0" borderId="8" xfId="2" applyFont="1" applyBorder="1" applyAlignment="1">
      <alignment horizontal="center"/>
    </xf>
    <xf numFmtId="0" fontId="15" fillId="0" borderId="0" xfId="2" applyFont="1" applyBorder="1" applyAlignment="1" applyProtection="1">
      <alignment horizontal="left"/>
    </xf>
    <xf numFmtId="0" fontId="15" fillId="0" borderId="5" xfId="2" applyFont="1" applyBorder="1" applyAlignment="1">
      <alignment horizontal="left"/>
    </xf>
    <xf numFmtId="0" fontId="15" fillId="0" borderId="5" xfId="2" applyFont="1" applyBorder="1" applyAlignment="1" applyProtection="1">
      <alignment horizontal="left"/>
    </xf>
    <xf numFmtId="0" fontId="15" fillId="0" borderId="2" xfId="2" applyFont="1" applyBorder="1" applyAlignment="1">
      <alignment horizontal="left"/>
    </xf>
    <xf numFmtId="0" fontId="0" fillId="0" borderId="0" xfId="0" applyBorder="1" applyAlignment="1">
      <alignment horizontal="left" vertical="top" wrapText="1"/>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0" fillId="0" borderId="0" xfId="0" applyAlignment="1">
      <alignment horizontal="left" vertical="center" wrapText="1"/>
    </xf>
    <xf numFmtId="0" fontId="23" fillId="0" borderId="0" xfId="1" applyFont="1" applyAlignment="1">
      <alignment horizontal="left"/>
    </xf>
    <xf numFmtId="0" fontId="0"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2" fillId="0" borderId="0" xfId="0" applyFont="1" applyAlignment="1">
      <alignment horizontal="left" vertical="center"/>
    </xf>
    <xf numFmtId="0" fontId="23" fillId="0" borderId="0" xfId="1" applyFont="1" applyFill="1" applyAlignment="1">
      <alignment horizontal="left" vertical="center"/>
    </xf>
    <xf numFmtId="0" fontId="12" fillId="0" borderId="0" xfId="1" quotePrefix="1" applyFont="1" applyAlignment="1">
      <alignment horizontal="left"/>
    </xf>
    <xf numFmtId="0" fontId="3" fillId="0" borderId="0" xfId="1" applyAlignment="1">
      <alignment horizontal="left" vertical="center"/>
    </xf>
    <xf numFmtId="0" fontId="2" fillId="0" borderId="0" xfId="0" applyFont="1" applyAlignment="1">
      <alignment horizontal="left"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wrapText="1"/>
    </xf>
    <xf numFmtId="0" fontId="5"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1" fillId="0" borderId="5" xfId="0" applyFont="1"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23" fillId="0" borderId="0" xfId="1" applyFont="1" applyFill="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2" fillId="0" borderId="0" xfId="0" applyFont="1" applyAlignment="1">
      <alignment horizontal="left" vertical="top"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10" fontId="0" fillId="0" borderId="1" xfId="0" applyNumberFormat="1" applyBorder="1" applyAlignment="1">
      <alignment horizontal="left" vertical="top"/>
    </xf>
    <xf numFmtId="49" fontId="15" fillId="0" borderId="18" xfId="2" applyNumberFormat="1" applyFont="1" applyBorder="1" applyAlignment="1" applyProtection="1">
      <alignment horizontal="left"/>
      <protection locked="0"/>
    </xf>
    <xf numFmtId="49" fontId="15" fillId="0" borderId="5" xfId="2" applyNumberFormat="1" applyFont="1" applyBorder="1" applyAlignment="1" applyProtection="1">
      <alignment horizontal="left"/>
      <protection locked="0"/>
    </xf>
    <xf numFmtId="49" fontId="15" fillId="0" borderId="6" xfId="2" applyNumberFormat="1" applyFont="1" applyBorder="1" applyAlignment="1" applyProtection="1">
      <alignment horizontal="left"/>
      <protection locked="0"/>
    </xf>
    <xf numFmtId="0" fontId="15" fillId="0" borderId="4" xfId="2" applyFont="1" applyBorder="1" applyAlignment="1" applyProtection="1">
      <alignment horizontal="left"/>
      <protection locked="0"/>
    </xf>
    <xf numFmtId="0" fontId="15" fillId="0" borderId="5" xfId="2" applyFont="1" applyBorder="1" applyAlignment="1" applyProtection="1">
      <alignment horizontal="left"/>
      <protection locked="0"/>
    </xf>
    <xf numFmtId="0" fontId="15" fillId="0" borderId="6" xfId="2" applyFont="1" applyBorder="1" applyAlignment="1" applyProtection="1">
      <alignment horizontal="left"/>
      <protection locked="0"/>
    </xf>
    <xf numFmtId="0" fontId="15" fillId="0" borderId="19" xfId="2" applyFont="1" applyBorder="1" applyAlignment="1" applyProtection="1">
      <alignment horizontal="left"/>
      <protection locked="0"/>
    </xf>
    <xf numFmtId="0" fontId="17" fillId="0" borderId="20" xfId="2" applyFont="1" applyBorder="1" applyAlignment="1">
      <alignment horizontal="left"/>
    </xf>
    <xf numFmtId="0" fontId="17" fillId="0" borderId="2" xfId="2" applyFont="1" applyBorder="1" applyAlignment="1">
      <alignment horizontal="left"/>
    </xf>
    <xf numFmtId="0" fontId="17" fillId="0" borderId="3" xfId="2" applyFont="1" applyBorder="1" applyAlignment="1">
      <alignment horizontal="left"/>
    </xf>
    <xf numFmtId="0" fontId="17" fillId="0" borderId="1" xfId="2" applyFont="1" applyBorder="1" applyAlignment="1">
      <alignment horizontal="left"/>
    </xf>
    <xf numFmtId="0" fontId="17" fillId="0" borderId="21" xfId="2" applyFont="1" applyBorder="1" applyAlignment="1">
      <alignment horizontal="left"/>
    </xf>
    <xf numFmtId="0" fontId="19" fillId="0" borderId="18" xfId="2" applyFont="1" applyBorder="1" applyAlignment="1" applyProtection="1">
      <alignment horizontal="left"/>
      <protection locked="0"/>
    </xf>
    <xf numFmtId="0" fontId="16" fillId="0" borderId="0" xfId="2" applyFont="1" applyAlignment="1">
      <alignment horizontal="center"/>
    </xf>
    <xf numFmtId="0" fontId="17" fillId="0" borderId="0" xfId="2" applyFont="1" applyAlignment="1">
      <alignment horizontal="center"/>
    </xf>
    <xf numFmtId="0" fontId="18" fillId="0" borderId="0" xfId="2" applyFont="1" applyAlignment="1">
      <alignment horizontal="center"/>
    </xf>
    <xf numFmtId="0" fontId="16" fillId="0" borderId="0" xfId="2" applyFont="1" applyAlignment="1"/>
    <xf numFmtId="0" fontId="16" fillId="0" borderId="0" xfId="2" applyFont="1" applyAlignment="1">
      <alignment vertical="top"/>
    </xf>
    <xf numFmtId="0" fontId="15" fillId="0" borderId="0" xfId="2" applyAlignment="1">
      <alignment vertical="top"/>
    </xf>
    <xf numFmtId="0" fontId="17" fillId="0" borderId="13" xfId="2" applyFont="1" applyBorder="1" applyAlignment="1">
      <alignment horizontal="left"/>
    </xf>
    <xf numFmtId="0" fontId="17" fillId="0" borderId="14" xfId="2" applyFont="1" applyBorder="1" applyAlignment="1">
      <alignment horizontal="left"/>
    </xf>
    <xf numFmtId="0" fontId="17" fillId="0" borderId="15" xfId="2" applyFont="1" applyBorder="1" applyAlignment="1">
      <alignment horizontal="left"/>
    </xf>
    <xf numFmtId="0" fontId="17" fillId="0" borderId="16" xfId="2" applyFont="1" applyBorder="1" applyAlignment="1">
      <alignment horizontal="left"/>
    </xf>
    <xf numFmtId="0" fontId="17" fillId="0" borderId="17" xfId="2" applyFont="1" applyBorder="1" applyAlignment="1">
      <alignment horizontal="left"/>
    </xf>
    <xf numFmtId="0" fontId="15" fillId="0" borderId="27" xfId="2" applyBorder="1" applyAlignment="1">
      <alignment horizontal="center"/>
    </xf>
    <xf numFmtId="0" fontId="15" fillId="0" borderId="28" xfId="2" applyFont="1" applyBorder="1" applyAlignment="1">
      <alignment horizontal="left"/>
    </xf>
    <xf numFmtId="0" fontId="15" fillId="0" borderId="29" xfId="2" applyFont="1" applyBorder="1" applyAlignment="1">
      <alignment horizontal="left"/>
    </xf>
    <xf numFmtId="0" fontId="15" fillId="0" borderId="30" xfId="2" applyFont="1" applyBorder="1" applyAlignment="1"/>
    <xf numFmtId="0" fontId="15" fillId="0" borderId="29" xfId="2" applyFont="1" applyBorder="1" applyAlignment="1"/>
    <xf numFmtId="0" fontId="15" fillId="0" borderId="31" xfId="2" applyFont="1" applyBorder="1" applyAlignment="1"/>
    <xf numFmtId="0" fontId="15" fillId="0" borderId="32" xfId="2" applyFont="1" applyBorder="1" applyAlignment="1">
      <alignment horizontal="center"/>
    </xf>
    <xf numFmtId="0" fontId="15" fillId="0" borderId="33" xfId="2" applyFont="1" applyBorder="1" applyAlignment="1">
      <alignment horizontal="center"/>
    </xf>
    <xf numFmtId="0" fontId="19" fillId="0" borderId="34" xfId="2" applyFont="1" applyBorder="1" applyAlignment="1">
      <alignment horizontal="left"/>
    </xf>
    <xf numFmtId="0" fontId="15" fillId="0" borderId="8" xfId="2" applyFont="1" applyBorder="1" applyAlignment="1">
      <alignment horizontal="left"/>
    </xf>
    <xf numFmtId="5" fontId="15" fillId="0" borderId="12" xfId="3" applyNumberFormat="1" applyFont="1" applyFill="1" applyBorder="1" applyAlignment="1" applyProtection="1">
      <alignment horizontal="left"/>
      <protection locked="0"/>
    </xf>
    <xf numFmtId="5" fontId="15" fillId="0" borderId="12" xfId="2" applyNumberFormat="1" applyFill="1" applyBorder="1" applyAlignment="1" applyProtection="1">
      <alignment horizontal="left"/>
      <protection locked="0"/>
    </xf>
    <xf numFmtId="5" fontId="15" fillId="0" borderId="35" xfId="2" applyNumberFormat="1" applyFill="1" applyBorder="1" applyAlignment="1" applyProtection="1">
      <alignment horizontal="left"/>
      <protection locked="0"/>
    </xf>
    <xf numFmtId="0" fontId="15" fillId="0" borderId="22" xfId="2" applyFont="1" applyBorder="1" applyAlignment="1" applyProtection="1">
      <alignment horizontal="left"/>
      <protection locked="0"/>
    </xf>
    <xf numFmtId="0" fontId="15" fillId="0" borderId="23" xfId="2" applyFont="1" applyBorder="1" applyAlignment="1" applyProtection="1">
      <alignment horizontal="left"/>
      <protection locked="0"/>
    </xf>
    <xf numFmtId="0" fontId="15" fillId="0" borderId="24" xfId="2" applyFont="1" applyBorder="1" applyAlignment="1" applyProtection="1">
      <alignment horizontal="left"/>
      <protection locked="0"/>
    </xf>
    <xf numFmtId="0" fontId="15" fillId="0" borderId="25" xfId="2" applyFont="1" applyBorder="1" applyAlignment="1" applyProtection="1">
      <alignment horizontal="left"/>
      <protection locked="0"/>
    </xf>
    <xf numFmtId="0" fontId="15" fillId="0" borderId="26" xfId="2" applyFont="1" applyBorder="1" applyAlignment="1" applyProtection="1">
      <alignment horizontal="left"/>
      <protection locked="0"/>
    </xf>
    <xf numFmtId="0" fontId="15" fillId="0" borderId="34" xfId="2" applyFont="1" applyBorder="1" applyAlignment="1">
      <alignment horizontal="left"/>
    </xf>
    <xf numFmtId="0" fontId="15" fillId="0" borderId="9" xfId="2" applyFont="1" applyBorder="1" applyAlignment="1">
      <alignment horizontal="left"/>
    </xf>
    <xf numFmtId="0" fontId="19" fillId="0" borderId="8" xfId="2" applyFont="1" applyBorder="1" applyAlignment="1">
      <alignment horizontal="left"/>
    </xf>
    <xf numFmtId="0" fontId="19" fillId="0" borderId="9" xfId="2" applyFont="1" applyBorder="1" applyAlignment="1">
      <alignment horizontal="left"/>
    </xf>
    <xf numFmtId="5" fontId="15" fillId="0" borderId="7" xfId="3" applyNumberFormat="1" applyFont="1" applyFill="1" applyBorder="1" applyAlignment="1" applyProtection="1">
      <alignment horizontal="left"/>
      <protection locked="0"/>
    </xf>
    <xf numFmtId="5" fontId="15" fillId="0" borderId="8" xfId="3" applyNumberFormat="1" applyFont="1" applyFill="1" applyBorder="1" applyAlignment="1" applyProtection="1">
      <alignment horizontal="left"/>
      <protection locked="0"/>
    </xf>
    <xf numFmtId="5" fontId="15" fillId="0" borderId="9" xfId="3" applyNumberFormat="1" applyFont="1" applyFill="1" applyBorder="1" applyAlignment="1" applyProtection="1">
      <alignment horizontal="left"/>
      <protection locked="0"/>
    </xf>
    <xf numFmtId="5" fontId="15" fillId="0" borderId="36" xfId="3" applyNumberFormat="1" applyFont="1" applyFill="1" applyBorder="1" applyAlignment="1" applyProtection="1">
      <alignment horizontal="left"/>
      <protection locked="0"/>
    </xf>
    <xf numFmtId="0" fontId="15" fillId="0" borderId="8" xfId="2" applyFont="1" applyBorder="1" applyAlignment="1" applyProtection="1">
      <alignment horizontal="left"/>
      <protection locked="0"/>
    </xf>
    <xf numFmtId="0" fontId="19" fillId="0" borderId="8" xfId="2" applyFont="1" applyBorder="1" applyAlignment="1" applyProtection="1">
      <alignment horizontal="left"/>
      <protection locked="0"/>
    </xf>
    <xf numFmtId="0" fontId="15" fillId="0" borderId="0" xfId="2" applyFont="1" applyBorder="1" applyAlignment="1">
      <alignment horizontal="left"/>
    </xf>
    <xf numFmtId="5" fontId="15" fillId="0" borderId="1" xfId="2" applyNumberFormat="1" applyFont="1" applyFill="1" applyBorder="1" applyAlignment="1">
      <alignment horizontal="center"/>
    </xf>
    <xf numFmtId="5" fontId="15" fillId="0" borderId="2" xfId="2" applyNumberFormat="1" applyFont="1" applyFill="1" applyBorder="1" applyAlignment="1">
      <alignment horizontal="center"/>
    </xf>
    <xf numFmtId="5" fontId="15" fillId="0" borderId="21" xfId="2" applyNumberFormat="1" applyFont="1" applyFill="1" applyBorder="1" applyAlignment="1">
      <alignment horizontal="center"/>
    </xf>
    <xf numFmtId="5" fontId="15" fillId="0" borderId="10" xfId="2" applyNumberFormat="1" applyFont="1" applyFill="1" applyBorder="1" applyAlignment="1">
      <alignment horizontal="center"/>
    </xf>
    <xf numFmtId="5" fontId="15" fillId="0" borderId="0" xfId="2" applyNumberFormat="1" applyFont="1" applyFill="1" applyBorder="1" applyAlignment="1">
      <alignment horizontal="center"/>
    </xf>
    <xf numFmtId="5" fontId="15" fillId="0" borderId="38" xfId="2" applyNumberFormat="1" applyFont="1" applyFill="1" applyBorder="1" applyAlignment="1">
      <alignment horizontal="center"/>
    </xf>
    <xf numFmtId="5" fontId="15" fillId="0" borderId="4" xfId="2" applyNumberFormat="1" applyFont="1" applyFill="1" applyBorder="1" applyAlignment="1">
      <alignment horizontal="center"/>
    </xf>
    <xf numFmtId="5" fontId="15" fillId="0" borderId="5" xfId="2" applyNumberFormat="1" applyFont="1" applyFill="1" applyBorder="1" applyAlignment="1">
      <alignment horizontal="center"/>
    </xf>
    <xf numFmtId="5" fontId="15" fillId="0" borderId="19" xfId="2" applyNumberFormat="1" applyFont="1" applyFill="1" applyBorder="1" applyAlignment="1">
      <alignment horizontal="center"/>
    </xf>
    <xf numFmtId="0" fontId="15" fillId="0" borderId="5" xfId="2" applyFont="1" applyBorder="1" applyAlignment="1">
      <alignment horizontal="left"/>
    </xf>
    <xf numFmtId="0" fontId="15" fillId="0" borderId="5" xfId="2" applyFont="1" applyBorder="1" applyAlignment="1" applyProtection="1">
      <alignment horizontal="left"/>
    </xf>
    <xf numFmtId="0" fontId="15" fillId="0" borderId="20" xfId="2" applyFont="1" applyBorder="1" applyAlignment="1">
      <alignment horizontal="left"/>
    </xf>
    <xf numFmtId="0" fontId="15" fillId="0" borderId="2" xfId="2" applyFont="1" applyBorder="1" applyAlignment="1">
      <alignment horizontal="left"/>
    </xf>
    <xf numFmtId="0" fontId="15" fillId="0" borderId="3" xfId="2" applyFont="1" applyBorder="1" applyAlignment="1">
      <alignment horizontal="left"/>
    </xf>
    <xf numFmtId="5" fontId="15" fillId="0" borderId="35" xfId="3" applyNumberFormat="1" applyFont="1" applyFill="1" applyBorder="1" applyAlignment="1" applyProtection="1">
      <alignment horizontal="left"/>
      <protection locked="0"/>
    </xf>
    <xf numFmtId="0" fontId="15" fillId="0" borderId="2" xfId="2" applyBorder="1" applyAlignment="1">
      <alignment horizontal="center"/>
    </xf>
    <xf numFmtId="49" fontId="15" fillId="0" borderId="8" xfId="2" applyNumberFormat="1" applyBorder="1" applyProtection="1">
      <protection locked="0"/>
    </xf>
    <xf numFmtId="164" fontId="15" fillId="0" borderId="12" xfId="3" applyNumberFormat="1" applyFont="1" applyFill="1" applyBorder="1" applyAlignment="1" applyProtection="1">
      <alignment horizontal="left"/>
      <protection locked="0"/>
    </xf>
    <xf numFmtId="164" fontId="15" fillId="0" borderId="35" xfId="3" applyNumberFormat="1" applyFont="1" applyFill="1" applyBorder="1" applyAlignment="1" applyProtection="1">
      <alignment horizontal="left"/>
      <protection locked="0"/>
    </xf>
    <xf numFmtId="0" fontId="15" fillId="0" borderId="37" xfId="2" applyFont="1" applyBorder="1" applyAlignment="1">
      <alignment horizontal="left"/>
    </xf>
    <xf numFmtId="5" fontId="15" fillId="0" borderId="7" xfId="2" applyNumberFormat="1" applyFont="1" applyFill="1" applyBorder="1" applyAlignment="1">
      <alignment horizontal="center"/>
    </xf>
    <xf numFmtId="5" fontId="15" fillId="0" borderId="8" xfId="2" applyNumberFormat="1" applyFont="1" applyFill="1" applyBorder="1" applyAlignment="1">
      <alignment horizontal="center"/>
    </xf>
    <xf numFmtId="5" fontId="15" fillId="0" borderId="36" xfId="2" applyNumberFormat="1" applyFont="1" applyFill="1" applyBorder="1" applyAlignment="1">
      <alignment horizontal="center"/>
    </xf>
    <xf numFmtId="0" fontId="15" fillId="0" borderId="0" xfId="2" applyFont="1" applyBorder="1" applyAlignment="1">
      <alignment horizontal="center"/>
    </xf>
    <xf numFmtId="49" fontId="15" fillId="0" borderId="5" xfId="2" applyNumberFormat="1" applyFont="1" applyBorder="1" applyAlignment="1" applyProtection="1">
      <protection locked="0"/>
    </xf>
    <xf numFmtId="164" fontId="15" fillId="0" borderId="7" xfId="2" applyNumberFormat="1" applyFont="1" applyFill="1" applyBorder="1" applyAlignment="1" applyProtection="1">
      <alignment horizontal="left"/>
      <protection locked="0"/>
    </xf>
    <xf numFmtId="164" fontId="15" fillId="0" borderId="8" xfId="2" applyNumberFormat="1" applyFont="1" applyFill="1" applyBorder="1" applyAlignment="1" applyProtection="1">
      <alignment horizontal="left"/>
      <protection locked="0"/>
    </xf>
    <xf numFmtId="164" fontId="15" fillId="0" borderId="7" xfId="3" applyNumberFormat="1" applyFont="1" applyFill="1" applyBorder="1" applyAlignment="1" applyProtection="1">
      <alignment horizontal="left"/>
      <protection locked="0"/>
    </xf>
    <xf numFmtId="164" fontId="15" fillId="0" borderId="8" xfId="3" applyNumberFormat="1" applyFont="1" applyFill="1" applyBorder="1" applyAlignment="1" applyProtection="1">
      <alignment horizontal="left"/>
      <protection locked="0"/>
    </xf>
    <xf numFmtId="164" fontId="15" fillId="0" borderId="36" xfId="3" applyNumberFormat="1" applyFont="1" applyFill="1" applyBorder="1" applyAlignment="1" applyProtection="1">
      <alignment horizontal="left"/>
      <protection locked="0"/>
    </xf>
    <xf numFmtId="0" fontId="15" fillId="0" borderId="37" xfId="2" applyFont="1" applyBorder="1" applyAlignment="1" applyProtection="1">
      <alignment horizontal="left"/>
    </xf>
    <xf numFmtId="0" fontId="15" fillId="0" borderId="0" xfId="2" applyFont="1" applyBorder="1" applyAlignment="1" applyProtection="1">
      <alignment horizontal="left"/>
    </xf>
    <xf numFmtId="5" fontId="15" fillId="0" borderId="1" xfId="2" applyNumberFormat="1" applyFont="1" applyFill="1" applyBorder="1" applyAlignment="1">
      <alignment horizontal="left"/>
    </xf>
    <xf numFmtId="5" fontId="15" fillId="0" borderId="2" xfId="2" applyNumberFormat="1" applyFont="1" applyFill="1" applyBorder="1" applyAlignment="1">
      <alignment horizontal="left"/>
    </xf>
    <xf numFmtId="5" fontId="15" fillId="0" borderId="21" xfId="2" applyNumberFormat="1" applyFont="1" applyFill="1" applyBorder="1" applyAlignment="1">
      <alignment horizontal="left"/>
    </xf>
    <xf numFmtId="0" fontId="15" fillId="0" borderId="34" xfId="2" applyFont="1" applyBorder="1" applyAlignment="1">
      <alignment horizontal="left" wrapText="1"/>
    </xf>
    <xf numFmtId="0" fontId="15" fillId="0" borderId="8" xfId="2" applyFont="1" applyBorder="1" applyAlignment="1">
      <alignment horizontal="left" wrapText="1"/>
    </xf>
    <xf numFmtId="0" fontId="15" fillId="0" borderId="9" xfId="2" applyFont="1" applyBorder="1" applyAlignment="1">
      <alignment horizontal="left" wrapText="1"/>
    </xf>
    <xf numFmtId="5" fontId="19" fillId="0" borderId="12" xfId="3" applyNumberFormat="1" applyFont="1" applyFill="1" applyBorder="1" applyAlignment="1" applyProtection="1">
      <alignment horizontal="left"/>
    </xf>
    <xf numFmtId="5" fontId="19" fillId="0" borderId="35" xfId="3" applyNumberFormat="1" applyFont="1" applyFill="1" applyBorder="1" applyAlignment="1" applyProtection="1">
      <alignment horizontal="left"/>
    </xf>
    <xf numFmtId="0" fontId="15" fillId="0" borderId="34" xfId="2" applyFont="1" applyBorder="1" applyAlignment="1">
      <alignment horizontal="center"/>
    </xf>
    <xf numFmtId="0" fontId="15" fillId="0" borderId="8" xfId="2" applyFont="1" applyBorder="1" applyAlignment="1">
      <alignment horizontal="center"/>
    </xf>
    <xf numFmtId="0" fontId="15" fillId="0" borderId="8" xfId="2" applyFont="1" applyBorder="1" applyAlignment="1" applyProtection="1">
      <alignment horizontal="center"/>
      <protection locked="0"/>
    </xf>
    <xf numFmtId="5" fontId="15" fillId="0" borderId="7" xfId="3" applyNumberFormat="1" applyFont="1" applyBorder="1" applyAlignment="1" applyProtection="1">
      <alignment horizontal="left"/>
    </xf>
    <xf numFmtId="5" fontId="15" fillId="0" borderId="8" xfId="3" applyNumberFormat="1" applyFont="1" applyBorder="1" applyAlignment="1" applyProtection="1">
      <alignment horizontal="left"/>
    </xf>
    <xf numFmtId="5" fontId="15" fillId="0" borderId="9" xfId="3" applyNumberFormat="1" applyFont="1" applyBorder="1" applyAlignment="1" applyProtection="1">
      <alignment horizontal="left"/>
    </xf>
    <xf numFmtId="5" fontId="15" fillId="0" borderId="36" xfId="3" applyNumberFormat="1" applyFont="1" applyBorder="1" applyAlignment="1" applyProtection="1">
      <alignment horizontal="left"/>
    </xf>
    <xf numFmtId="5" fontId="15" fillId="0" borderId="7" xfId="2" applyNumberFormat="1" applyBorder="1" applyAlignment="1" applyProtection="1">
      <alignment horizontal="left"/>
    </xf>
    <xf numFmtId="5" fontId="15" fillId="0" borderId="8" xfId="2" applyNumberFormat="1" applyBorder="1" applyAlignment="1" applyProtection="1">
      <alignment horizontal="left"/>
    </xf>
    <xf numFmtId="5" fontId="15" fillId="0" borderId="9" xfId="2" applyNumberFormat="1" applyBorder="1" applyAlignment="1" applyProtection="1">
      <alignment horizontal="left"/>
    </xf>
    <xf numFmtId="5" fontId="15" fillId="0" borderId="36" xfId="2" applyNumberFormat="1" applyBorder="1" applyAlignment="1" applyProtection="1">
      <alignment horizontal="left"/>
    </xf>
    <xf numFmtId="0" fontId="17" fillId="0" borderId="20" xfId="2" applyFont="1" applyBorder="1" applyAlignment="1">
      <alignment horizontal="left" vertical="top"/>
    </xf>
    <xf numFmtId="0" fontId="17" fillId="0" borderId="2" xfId="2" applyFont="1" applyBorder="1" applyAlignment="1">
      <alignment horizontal="left" vertical="top"/>
    </xf>
    <xf numFmtId="0" fontId="17" fillId="0" borderId="21" xfId="2" applyFont="1" applyBorder="1" applyAlignment="1">
      <alignment horizontal="left" vertical="top"/>
    </xf>
    <xf numFmtId="0" fontId="15" fillId="0" borderId="22" xfId="2" applyBorder="1" applyAlignment="1" applyProtection="1">
      <alignment horizontal="left"/>
      <protection locked="0"/>
    </xf>
    <xf numFmtId="0" fontId="15" fillId="0" borderId="23" xfId="2" applyBorder="1" applyAlignment="1" applyProtection="1">
      <alignment horizontal="left"/>
      <protection locked="0"/>
    </xf>
    <xf numFmtId="0" fontId="15" fillId="0" borderId="26" xfId="2" applyBorder="1" applyAlignment="1" applyProtection="1">
      <alignment horizontal="left"/>
      <protection locked="0"/>
    </xf>
    <xf numFmtId="0" fontId="15" fillId="0" borderId="8" xfId="2" applyFont="1" applyBorder="1" applyAlignment="1" applyProtection="1">
      <alignment horizontal="right"/>
      <protection locked="0"/>
    </xf>
    <xf numFmtId="5" fontId="15" fillId="0" borderId="12" xfId="3" applyNumberFormat="1" applyFont="1" applyBorder="1" applyAlignment="1" applyProtection="1">
      <alignment horizontal="left"/>
    </xf>
    <xf numFmtId="5" fontId="15" fillId="0" borderId="35" xfId="3" applyNumberFormat="1" applyFont="1" applyBorder="1" applyAlignment="1" applyProtection="1">
      <alignment horizontal="left"/>
    </xf>
    <xf numFmtId="14" fontId="0" fillId="0" borderId="0" xfId="0" applyNumberFormat="1"/>
  </cellXfs>
  <cellStyles count="4">
    <cellStyle name="Currency 2" xfId="3"/>
    <cellStyle name="Hyperlink" xfId="1" builtinId="8"/>
    <cellStyle name="Normal" xfId="0" builtinId="0"/>
    <cellStyle name="Normal 2" xfId="2"/>
  </cellStyles>
  <dxfs count="5">
    <dxf>
      <font>
        <color theme="0"/>
      </font>
    </dxf>
    <dxf>
      <font>
        <color theme="0"/>
      </font>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8</xdr:row>
      <xdr:rowOff>114300</xdr:rowOff>
    </xdr:from>
    <xdr:to>
      <xdr:col>17</xdr:col>
      <xdr:colOff>113570</xdr:colOff>
      <xdr:row>10</xdr:row>
      <xdr:rowOff>180917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562850" y="1714500"/>
          <a:ext cx="5838095" cy="4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38100</xdr:rowOff>
        </xdr:from>
        <xdr:to>
          <xdr:col>12</xdr:col>
          <xdr:colOff>161925</xdr:colOff>
          <xdr:row>48</xdr:row>
          <xdr:rowOff>152400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29935</xdr:colOff>
      <xdr:row>0</xdr:row>
      <xdr:rowOff>54429</xdr:rowOff>
    </xdr:from>
    <xdr:ext cx="457540" cy="454138"/>
    <xdr:pic>
      <xdr:nvPicPr>
        <xdr:cNvPr id="2" name="Picture 1" descr="ITD Logo colo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560" y="54429"/>
          <a:ext cx="457540" cy="45413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xdr:col>
          <xdr:colOff>142875</xdr:colOff>
          <xdr:row>22</xdr:row>
          <xdr:rowOff>47625</xdr:rowOff>
        </xdr:from>
        <xdr:to>
          <xdr:col>3</xdr:col>
          <xdr:colOff>85725</xdr:colOff>
          <xdr:row>23</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95250</xdr:rowOff>
        </xdr:from>
        <xdr:to>
          <xdr:col>3</xdr:col>
          <xdr:colOff>85725</xdr:colOff>
          <xdr:row>25</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47625</xdr:rowOff>
        </xdr:from>
        <xdr:to>
          <xdr:col>10</xdr:col>
          <xdr:colOff>133350</xdr:colOff>
          <xdr:row>15</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47625</xdr:rowOff>
        </xdr:from>
        <xdr:to>
          <xdr:col>13</xdr:col>
          <xdr:colOff>133350</xdr:colOff>
          <xdr:row>15</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47625</xdr:rowOff>
        </xdr:from>
        <xdr:to>
          <xdr:col>17</xdr:col>
          <xdr:colOff>104775</xdr:colOff>
          <xdr:row>15</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47625</xdr:rowOff>
        </xdr:from>
        <xdr:to>
          <xdr:col>21</xdr:col>
          <xdr:colOff>104775</xdr:colOff>
          <xdr:row>15</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114300</xdr:colOff>
          <xdr:row>21</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47625</xdr:rowOff>
        </xdr:from>
        <xdr:to>
          <xdr:col>12</xdr:col>
          <xdr:colOff>114300</xdr:colOff>
          <xdr:row>21</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mpo.org/traffic-counts" TargetMode="External"/><Relationship Id="rId2" Type="http://schemas.openxmlformats.org/officeDocument/2006/relationships/hyperlink" Target="https://apps.itd.idaho.gov/apps/webcars/" TargetMode="External"/><Relationship Id="rId1" Type="http://schemas.openxmlformats.org/officeDocument/2006/relationships/hyperlink" Target="https://apps.itd.idaho.gov/apps/webcar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tabSelected="1" zoomScale="130" zoomScaleNormal="130" workbookViewId="0">
      <selection activeCell="A55" sqref="A55"/>
    </sheetView>
  </sheetViews>
  <sheetFormatPr defaultRowHeight="15" x14ac:dyDescent="0.25"/>
  <cols>
    <col min="1" max="9" width="10" customWidth="1"/>
  </cols>
  <sheetData>
    <row r="1" spans="1:9" ht="18.75" x14ac:dyDescent="0.25">
      <c r="A1" s="93" t="s">
        <v>44</v>
      </c>
      <c r="B1" s="93"/>
      <c r="C1" s="93"/>
      <c r="D1" s="93"/>
      <c r="E1" s="93"/>
      <c r="F1" s="93"/>
      <c r="G1" s="93"/>
      <c r="H1" s="93"/>
      <c r="I1" s="93"/>
    </row>
    <row r="2" spans="1:9" ht="18.75" x14ac:dyDescent="0.25">
      <c r="A2" s="94" t="s">
        <v>105</v>
      </c>
      <c r="B2" s="94"/>
      <c r="C2" s="94"/>
      <c r="D2" s="94"/>
      <c r="E2" s="94"/>
      <c r="F2" s="94"/>
      <c r="G2" s="94"/>
      <c r="H2" s="94"/>
      <c r="I2" s="94"/>
    </row>
    <row r="3" spans="1:9" ht="18.75" customHeight="1" x14ac:dyDescent="0.25">
      <c r="A3" s="95" t="s">
        <v>126</v>
      </c>
      <c r="B3" s="95"/>
      <c r="C3" s="95"/>
      <c r="D3" s="95"/>
      <c r="E3" s="95"/>
      <c r="F3" s="95"/>
      <c r="G3" s="95"/>
      <c r="H3" s="95"/>
      <c r="I3" s="95"/>
    </row>
    <row r="4" spans="1:9" ht="23.25" x14ac:dyDescent="0.35">
      <c r="A4" s="96"/>
      <c r="B4" s="96"/>
      <c r="C4" s="96"/>
      <c r="D4" s="96"/>
      <c r="E4" s="96"/>
      <c r="F4" s="96"/>
      <c r="G4" s="96"/>
      <c r="H4" s="96"/>
      <c r="I4" s="96"/>
    </row>
    <row r="5" spans="1:9" ht="59.25" customHeight="1" x14ac:dyDescent="0.25">
      <c r="A5" s="75" t="s">
        <v>130</v>
      </c>
      <c r="B5" s="76"/>
      <c r="C5" s="76"/>
      <c r="D5" s="76"/>
      <c r="E5" s="76"/>
      <c r="F5" s="76"/>
      <c r="G5" s="76"/>
      <c r="H5" s="76"/>
      <c r="I5" s="77"/>
    </row>
    <row r="6" spans="1:9" x14ac:dyDescent="0.25">
      <c r="B6" s="6"/>
    </row>
    <row r="7" spans="1:9" ht="15.75" customHeight="1" x14ac:dyDescent="0.25">
      <c r="A7" s="81" t="s">
        <v>102</v>
      </c>
      <c r="B7" s="81"/>
      <c r="C7" s="81"/>
      <c r="D7" s="81"/>
      <c r="E7" s="81"/>
      <c r="F7" s="81"/>
      <c r="G7" s="81"/>
      <c r="H7" s="81"/>
      <c r="I7" s="81"/>
    </row>
    <row r="9" spans="1:9" ht="17.25" x14ac:dyDescent="0.3">
      <c r="A9" s="99" t="s">
        <v>106</v>
      </c>
      <c r="B9" s="99"/>
      <c r="C9" s="99"/>
      <c r="D9" s="99"/>
      <c r="E9" s="99"/>
      <c r="F9" s="99"/>
      <c r="G9" s="99"/>
      <c r="H9" s="99"/>
      <c r="I9" s="99"/>
    </row>
    <row r="10" spans="1:9" ht="30" customHeight="1" x14ac:dyDescent="0.25">
      <c r="A10" s="82" t="s">
        <v>19</v>
      </c>
      <c r="B10" s="82"/>
      <c r="C10" s="82"/>
      <c r="D10" s="82"/>
      <c r="E10" s="82"/>
      <c r="F10" s="82"/>
      <c r="G10" s="82"/>
      <c r="H10" s="82"/>
      <c r="I10" s="82"/>
    </row>
    <row r="12" spans="1:9" ht="105" customHeight="1" x14ac:dyDescent="0.25">
      <c r="A12" s="75" t="s">
        <v>137</v>
      </c>
      <c r="B12" s="76"/>
      <c r="C12" s="76"/>
      <c r="D12" s="76"/>
      <c r="E12" s="76"/>
      <c r="F12" s="76"/>
      <c r="G12" s="76"/>
      <c r="H12" s="76"/>
      <c r="I12" s="77"/>
    </row>
    <row r="13" spans="1:9" ht="15" customHeight="1" x14ac:dyDescent="0.25">
      <c r="A13" s="20"/>
      <c r="B13" s="20"/>
      <c r="C13" s="20"/>
      <c r="D13" s="20"/>
      <c r="E13" s="20"/>
      <c r="F13" s="20"/>
      <c r="G13" s="20"/>
      <c r="H13" s="20"/>
      <c r="I13" s="20"/>
    </row>
    <row r="14" spans="1:9" ht="15" customHeight="1" x14ac:dyDescent="0.25">
      <c r="A14" s="8" t="s">
        <v>135</v>
      </c>
      <c r="B14" s="7"/>
      <c r="C14" s="7"/>
      <c r="D14" s="7"/>
      <c r="E14" s="7"/>
      <c r="F14" s="7"/>
      <c r="G14" s="7"/>
      <c r="H14" s="7"/>
      <c r="I14" s="7"/>
    </row>
    <row r="15" spans="1:9" x14ac:dyDescent="0.25">
      <c r="A15" s="100" t="s">
        <v>0</v>
      </c>
      <c r="B15" s="101"/>
      <c r="C15" s="101"/>
      <c r="D15" s="101"/>
      <c r="E15" s="101"/>
      <c r="F15" s="101"/>
      <c r="G15" s="101"/>
      <c r="H15" s="101"/>
      <c r="I15" s="102"/>
    </row>
    <row r="16" spans="1:9" x14ac:dyDescent="0.25">
      <c r="A16" s="103" t="s">
        <v>8</v>
      </c>
      <c r="B16" s="97"/>
      <c r="C16" s="97" t="s">
        <v>6</v>
      </c>
      <c r="D16" s="97"/>
      <c r="E16" s="97" t="s">
        <v>5</v>
      </c>
      <c r="F16" s="97"/>
      <c r="G16" s="97" t="s">
        <v>7</v>
      </c>
      <c r="H16" s="97"/>
      <c r="I16" s="98"/>
    </row>
    <row r="17" spans="1:9" x14ac:dyDescent="0.25">
      <c r="A17" s="100" t="s">
        <v>1</v>
      </c>
      <c r="B17" s="101"/>
      <c r="C17" s="101"/>
      <c r="D17" s="101"/>
      <c r="E17" s="101"/>
      <c r="F17" s="101"/>
      <c r="G17" s="101"/>
      <c r="H17" s="101"/>
      <c r="I17" s="102"/>
    </row>
    <row r="18" spans="1:9" x14ac:dyDescent="0.25">
      <c r="A18" s="103" t="s">
        <v>8</v>
      </c>
      <c r="B18" s="97"/>
      <c r="C18" s="97" t="s">
        <v>6</v>
      </c>
      <c r="D18" s="97"/>
      <c r="E18" s="97" t="s">
        <v>5</v>
      </c>
      <c r="F18" s="97"/>
      <c r="G18" s="97" t="s">
        <v>7</v>
      </c>
      <c r="H18" s="97"/>
      <c r="I18" s="98"/>
    </row>
    <row r="19" spans="1:9" x14ac:dyDescent="0.25">
      <c r="A19" s="100" t="s">
        <v>2</v>
      </c>
      <c r="B19" s="101"/>
      <c r="C19" s="101"/>
      <c r="D19" s="101"/>
      <c r="E19" s="101"/>
      <c r="F19" s="101"/>
      <c r="G19" s="101"/>
      <c r="H19" s="101"/>
      <c r="I19" s="102"/>
    </row>
    <row r="20" spans="1:9" x14ac:dyDescent="0.25">
      <c r="A20" s="103" t="s">
        <v>8</v>
      </c>
      <c r="B20" s="97"/>
      <c r="C20" s="97" t="s">
        <v>6</v>
      </c>
      <c r="D20" s="97"/>
      <c r="E20" s="97" t="s">
        <v>5</v>
      </c>
      <c r="F20" s="97"/>
      <c r="G20" s="97" t="s">
        <v>7</v>
      </c>
      <c r="H20" s="97"/>
      <c r="I20" s="98"/>
    </row>
    <row r="21" spans="1:9" x14ac:dyDescent="0.25">
      <c r="A21" s="3"/>
      <c r="B21" s="3"/>
      <c r="C21" s="3"/>
      <c r="D21" s="3"/>
      <c r="E21" s="3"/>
      <c r="F21" s="3"/>
      <c r="G21" s="3"/>
      <c r="H21" s="3"/>
      <c r="I21" s="3"/>
    </row>
    <row r="22" spans="1:9" s="21" customFormat="1" x14ac:dyDescent="0.25">
      <c r="A22" s="80" t="s">
        <v>104</v>
      </c>
      <c r="B22" s="80"/>
      <c r="C22" s="80"/>
      <c r="D22" s="80"/>
      <c r="E22" s="80"/>
      <c r="F22" s="80"/>
      <c r="G22" s="80"/>
      <c r="H22" s="80"/>
      <c r="I22" s="80"/>
    </row>
    <row r="24" spans="1:9" ht="135" customHeight="1" x14ac:dyDescent="0.25">
      <c r="A24" s="75" t="s">
        <v>131</v>
      </c>
      <c r="B24" s="76"/>
      <c r="C24" s="76"/>
      <c r="D24" s="76"/>
      <c r="E24" s="76"/>
      <c r="F24" s="76"/>
      <c r="G24" s="76"/>
      <c r="H24" s="76"/>
      <c r="I24" s="77"/>
    </row>
    <row r="25" spans="1:9" ht="15" customHeight="1" x14ac:dyDescent="0.25">
      <c r="A25" s="65"/>
      <c r="B25" s="65"/>
      <c r="C25" s="65"/>
      <c r="D25" s="65"/>
      <c r="E25" s="65"/>
      <c r="F25" s="65"/>
      <c r="G25" s="65"/>
      <c r="H25" s="65"/>
      <c r="I25" s="65"/>
    </row>
    <row r="26" spans="1:9" ht="105" customHeight="1" x14ac:dyDescent="0.25">
      <c r="A26" s="75" t="s">
        <v>132</v>
      </c>
      <c r="B26" s="76"/>
      <c r="C26" s="76"/>
      <c r="D26" s="76"/>
      <c r="E26" s="76"/>
      <c r="F26" s="76"/>
      <c r="G26" s="76"/>
      <c r="H26" s="76"/>
      <c r="I26" s="77"/>
    </row>
    <row r="27" spans="1:9" ht="15" customHeight="1" x14ac:dyDescent="0.25">
      <c r="A27" s="8"/>
      <c r="B27" s="8"/>
      <c r="C27" s="8"/>
      <c r="D27" s="8"/>
      <c r="E27" s="8"/>
      <c r="F27" s="8"/>
      <c r="G27" s="8"/>
      <c r="H27" s="8"/>
      <c r="I27" s="8"/>
    </row>
    <row r="28" spans="1:9" ht="30" customHeight="1" x14ac:dyDescent="0.25">
      <c r="A28" s="92" t="s">
        <v>14</v>
      </c>
      <c r="B28" s="92"/>
      <c r="C28" s="92"/>
      <c r="D28" s="92"/>
      <c r="E28" s="92"/>
      <c r="F28" s="92"/>
      <c r="G28" s="92"/>
      <c r="H28" s="92"/>
      <c r="I28" s="92"/>
    </row>
    <row r="29" spans="1:9" ht="15" customHeight="1" x14ac:dyDescent="0.25">
      <c r="A29" s="75" t="s">
        <v>13</v>
      </c>
      <c r="B29" s="76"/>
      <c r="C29" s="76"/>
      <c r="D29" s="76"/>
      <c r="E29" s="77"/>
      <c r="F29" s="114" t="s">
        <v>4</v>
      </c>
      <c r="G29" s="114"/>
      <c r="H29" s="114"/>
      <c r="I29" s="115"/>
    </row>
    <row r="30" spans="1:9" x14ac:dyDescent="0.25">
      <c r="A30" s="116" t="s">
        <v>138</v>
      </c>
      <c r="B30" s="117"/>
      <c r="C30" s="117"/>
      <c r="D30" s="117"/>
      <c r="E30" s="118"/>
      <c r="F30" s="125">
        <v>0.63280000000000003</v>
      </c>
      <c r="G30" s="84"/>
      <c r="H30" s="84"/>
      <c r="I30" s="85"/>
    </row>
    <row r="31" spans="1:9" x14ac:dyDescent="0.25">
      <c r="A31" s="119"/>
      <c r="B31" s="120"/>
      <c r="C31" s="120"/>
      <c r="D31" s="120"/>
      <c r="E31" s="121"/>
      <c r="F31" s="86"/>
      <c r="G31" s="87"/>
      <c r="H31" s="87"/>
      <c r="I31" s="88"/>
    </row>
    <row r="32" spans="1:9" x14ac:dyDescent="0.25">
      <c r="A32" s="122"/>
      <c r="B32" s="123"/>
      <c r="C32" s="123"/>
      <c r="D32" s="123"/>
      <c r="E32" s="124"/>
      <c r="F32" s="89"/>
      <c r="G32" s="90"/>
      <c r="H32" s="90"/>
      <c r="I32" s="91"/>
    </row>
    <row r="33" spans="1:12" x14ac:dyDescent="0.25">
      <c r="A33" s="83" t="s">
        <v>1</v>
      </c>
      <c r="B33" s="84"/>
      <c r="C33" s="84"/>
      <c r="D33" s="84"/>
      <c r="E33" s="85"/>
      <c r="F33" s="83"/>
      <c r="G33" s="84"/>
      <c r="H33" s="84"/>
      <c r="I33" s="85"/>
    </row>
    <row r="34" spans="1:12" x14ac:dyDescent="0.25">
      <c r="A34" s="86"/>
      <c r="B34" s="87"/>
      <c r="C34" s="87"/>
      <c r="D34" s="87"/>
      <c r="E34" s="88"/>
      <c r="F34" s="86"/>
      <c r="G34" s="87"/>
      <c r="H34" s="87"/>
      <c r="I34" s="88"/>
    </row>
    <row r="35" spans="1:12" x14ac:dyDescent="0.25">
      <c r="A35" s="89"/>
      <c r="B35" s="90"/>
      <c r="C35" s="90"/>
      <c r="D35" s="90"/>
      <c r="E35" s="91"/>
      <c r="F35" s="89"/>
      <c r="G35" s="90"/>
      <c r="H35" s="90"/>
      <c r="I35" s="91"/>
    </row>
    <row r="36" spans="1:12" x14ac:dyDescent="0.25">
      <c r="A36" s="104" t="s">
        <v>2</v>
      </c>
      <c r="B36" s="105"/>
      <c r="C36" s="105"/>
      <c r="D36" s="105"/>
      <c r="E36" s="106"/>
      <c r="F36" s="83"/>
      <c r="G36" s="84"/>
      <c r="H36" s="84"/>
      <c r="I36" s="85"/>
    </row>
    <row r="37" spans="1:12" x14ac:dyDescent="0.25">
      <c r="A37" s="107"/>
      <c r="B37" s="108"/>
      <c r="C37" s="108"/>
      <c r="D37" s="108"/>
      <c r="E37" s="109"/>
      <c r="F37" s="86"/>
      <c r="G37" s="87"/>
      <c r="H37" s="87"/>
      <c r="I37" s="88"/>
    </row>
    <row r="38" spans="1:12" x14ac:dyDescent="0.25">
      <c r="A38" s="110"/>
      <c r="B38" s="111"/>
      <c r="C38" s="111"/>
      <c r="D38" s="111"/>
      <c r="E38" s="112"/>
      <c r="F38" s="89"/>
      <c r="G38" s="90"/>
      <c r="H38" s="90"/>
      <c r="I38" s="91"/>
    </row>
    <row r="39" spans="1:12" x14ac:dyDescent="0.25">
      <c r="A39" s="9"/>
      <c r="B39" s="9"/>
      <c r="C39" s="9"/>
      <c r="D39" s="9"/>
      <c r="E39" s="9"/>
    </row>
    <row r="40" spans="1:12" ht="17.25" x14ac:dyDescent="0.3">
      <c r="A40" s="70" t="s">
        <v>107</v>
      </c>
      <c r="B40" s="70"/>
      <c r="C40" s="70"/>
      <c r="D40" s="70"/>
      <c r="E40" s="70"/>
      <c r="F40" s="70"/>
      <c r="G40" s="70"/>
      <c r="H40" s="70"/>
      <c r="I40" s="70"/>
    </row>
    <row r="41" spans="1:12" ht="30" customHeight="1" x14ac:dyDescent="0.25">
      <c r="A41" s="113" t="s">
        <v>20</v>
      </c>
      <c r="B41" s="113"/>
      <c r="C41" s="113"/>
      <c r="D41" s="113"/>
      <c r="E41" s="113"/>
      <c r="F41" s="113"/>
      <c r="G41" s="113"/>
      <c r="H41" s="113"/>
      <c r="I41" s="113"/>
    </row>
    <row r="42" spans="1:12" ht="75" customHeight="1" x14ac:dyDescent="0.25">
      <c r="A42" s="75" t="s">
        <v>139</v>
      </c>
      <c r="B42" s="76"/>
      <c r="C42" s="76"/>
      <c r="D42" s="76"/>
      <c r="E42" s="76"/>
      <c r="F42" s="76"/>
      <c r="G42" s="76"/>
      <c r="H42" s="76"/>
      <c r="I42" s="77"/>
    </row>
    <row r="44" spans="1:12" ht="17.25" x14ac:dyDescent="0.3">
      <c r="A44" s="70" t="s">
        <v>108</v>
      </c>
      <c r="B44" s="70"/>
      <c r="C44" s="70"/>
      <c r="D44" s="70"/>
      <c r="E44" s="70"/>
      <c r="F44" s="70"/>
      <c r="G44" s="70"/>
      <c r="H44" s="70"/>
      <c r="I44" s="70"/>
    </row>
    <row r="45" spans="1:12" ht="30" customHeight="1" x14ac:dyDescent="0.25">
      <c r="A45" s="82" t="s">
        <v>3</v>
      </c>
      <c r="B45" s="82"/>
      <c r="C45" s="82"/>
      <c r="D45" s="82"/>
      <c r="E45" s="82"/>
      <c r="F45" s="82"/>
      <c r="G45" s="82"/>
      <c r="H45" s="82"/>
      <c r="I45" s="82"/>
      <c r="J45" s="2"/>
      <c r="K45" s="2"/>
      <c r="L45" s="2"/>
    </row>
    <row r="46" spans="1:12" ht="15" customHeight="1" x14ac:dyDescent="0.25">
      <c r="A46" s="19"/>
      <c r="B46" s="19"/>
      <c r="C46" s="19"/>
      <c r="D46" s="19"/>
      <c r="E46" s="19"/>
      <c r="F46" s="19"/>
      <c r="G46" s="19"/>
      <c r="H46" s="19"/>
      <c r="I46" s="19"/>
      <c r="J46" s="2"/>
      <c r="K46" s="2"/>
      <c r="L46" s="2"/>
    </row>
    <row r="47" spans="1:12" ht="105" customHeight="1" x14ac:dyDescent="0.25">
      <c r="A47" s="75" t="s">
        <v>140</v>
      </c>
      <c r="B47" s="76"/>
      <c r="C47" s="76"/>
      <c r="D47" s="76"/>
      <c r="E47" s="76"/>
      <c r="F47" s="76"/>
      <c r="G47" s="76"/>
      <c r="H47" s="76"/>
      <c r="I47" s="77"/>
    </row>
    <row r="49" spans="1:9" ht="17.25" x14ac:dyDescent="0.3">
      <c r="A49" s="70" t="s">
        <v>109</v>
      </c>
      <c r="B49" s="70"/>
      <c r="C49" s="70"/>
      <c r="D49" s="70"/>
      <c r="E49" s="70"/>
      <c r="F49" s="70"/>
      <c r="G49" s="70"/>
      <c r="H49" s="70"/>
      <c r="I49" s="70"/>
    </row>
    <row r="50" spans="1:9" x14ac:dyDescent="0.25">
      <c r="A50" s="1" t="s">
        <v>116</v>
      </c>
    </row>
    <row r="51" spans="1:9" x14ac:dyDescent="0.25">
      <c r="A51" s="1"/>
    </row>
    <row r="52" spans="1:9" x14ac:dyDescent="0.25">
      <c r="A52" s="81" t="s">
        <v>103</v>
      </c>
      <c r="B52" s="81"/>
      <c r="C52" s="81"/>
      <c r="D52" s="81"/>
      <c r="E52" s="81"/>
      <c r="F52" s="81"/>
      <c r="G52" s="81"/>
      <c r="H52" s="81"/>
      <c r="I52" s="81"/>
    </row>
    <row r="54" spans="1:9" ht="75" customHeight="1" x14ac:dyDescent="0.25">
      <c r="A54" s="75" t="s">
        <v>142</v>
      </c>
      <c r="B54" s="76"/>
      <c r="C54" s="76"/>
      <c r="D54" s="76"/>
      <c r="E54" s="76"/>
      <c r="F54" s="76"/>
      <c r="G54" s="76"/>
      <c r="H54" s="76"/>
      <c r="I54" s="77"/>
    </row>
    <row r="55" spans="1:9" ht="15" customHeight="1" x14ac:dyDescent="0.25">
      <c r="A55" s="65"/>
      <c r="B55" s="65"/>
      <c r="C55" s="65"/>
      <c r="D55" s="65"/>
      <c r="E55" s="65"/>
      <c r="F55" s="65"/>
      <c r="G55" s="65"/>
      <c r="H55" s="65"/>
      <c r="I55" s="65"/>
    </row>
    <row r="56" spans="1:9" ht="75" customHeight="1" x14ac:dyDescent="0.25">
      <c r="A56" s="75" t="s">
        <v>141</v>
      </c>
      <c r="B56" s="76"/>
      <c r="C56" s="76"/>
      <c r="D56" s="76"/>
      <c r="E56" s="76"/>
      <c r="F56" s="76"/>
      <c r="G56" s="76"/>
      <c r="H56" s="76"/>
      <c r="I56" s="77"/>
    </row>
    <row r="58" spans="1:9" ht="86.25" customHeight="1" x14ac:dyDescent="0.25">
      <c r="A58" s="75" t="s">
        <v>136</v>
      </c>
      <c r="B58" s="76"/>
      <c r="C58" s="76"/>
      <c r="D58" s="76"/>
      <c r="E58" s="76"/>
      <c r="F58" s="76"/>
      <c r="G58" s="76"/>
      <c r="H58" s="76"/>
      <c r="I58" s="77"/>
    </row>
    <row r="60" spans="1:9" ht="19.5" x14ac:dyDescent="0.25">
      <c r="A60" s="78" t="s">
        <v>115</v>
      </c>
      <c r="B60" s="78"/>
      <c r="C60" s="78"/>
      <c r="D60" s="78"/>
      <c r="E60" s="78"/>
      <c r="F60" s="78"/>
      <c r="G60" s="78"/>
      <c r="H60" s="78"/>
      <c r="I60" s="78"/>
    </row>
    <row r="61" spans="1:9" x14ac:dyDescent="0.25">
      <c r="A61" s="5"/>
    </row>
    <row r="62" spans="1:9" ht="17.25" x14ac:dyDescent="0.25">
      <c r="A62" s="79" t="s">
        <v>114</v>
      </c>
      <c r="B62" s="79"/>
      <c r="C62" s="79"/>
      <c r="D62" s="79"/>
      <c r="E62" s="79"/>
      <c r="F62" s="79"/>
      <c r="G62" s="79"/>
      <c r="H62" s="79"/>
      <c r="I62" s="79"/>
    </row>
    <row r="63" spans="1:9" ht="30" customHeight="1" x14ac:dyDescent="0.25">
      <c r="A63" s="71" t="s">
        <v>125</v>
      </c>
      <c r="B63" s="71"/>
      <c r="C63" s="71"/>
      <c r="D63" s="71"/>
      <c r="E63" s="71"/>
      <c r="F63" s="71"/>
      <c r="G63" s="71"/>
      <c r="H63" s="71"/>
      <c r="I63" s="71"/>
    </row>
    <row r="64" spans="1:9" ht="30" customHeight="1" x14ac:dyDescent="0.25">
      <c r="A64" s="72" t="s">
        <v>121</v>
      </c>
      <c r="B64" s="72"/>
      <c r="C64" s="72"/>
      <c r="D64" s="72"/>
      <c r="E64" s="72"/>
      <c r="F64" s="72"/>
      <c r="G64" s="72"/>
      <c r="H64" s="72"/>
      <c r="I64" s="72"/>
    </row>
    <row r="65" spans="1:9" ht="15" customHeight="1" x14ac:dyDescent="0.25">
      <c r="A65" s="72" t="s">
        <v>16</v>
      </c>
      <c r="B65" s="72"/>
      <c r="C65" s="72"/>
      <c r="D65" s="72"/>
      <c r="E65" s="72"/>
      <c r="F65" s="72"/>
      <c r="G65" s="72"/>
      <c r="H65" s="72"/>
      <c r="I65" s="72"/>
    </row>
    <row r="66" spans="1:9" ht="15" customHeight="1" x14ac:dyDescent="0.25">
      <c r="A66" s="69" t="s">
        <v>15</v>
      </c>
      <c r="B66" s="69"/>
      <c r="C66" s="69"/>
      <c r="D66" s="69"/>
      <c r="E66" s="69"/>
      <c r="F66" s="69"/>
      <c r="G66" s="69"/>
      <c r="H66" s="69"/>
      <c r="I66" s="69"/>
    </row>
    <row r="67" spans="1:9" ht="15" customHeight="1" x14ac:dyDescent="0.25">
      <c r="A67" s="69" t="s">
        <v>17</v>
      </c>
      <c r="B67" s="69"/>
      <c r="C67" s="69"/>
      <c r="D67" s="69"/>
      <c r="E67" s="69"/>
      <c r="F67" s="69"/>
      <c r="G67" s="69"/>
      <c r="H67" s="69"/>
      <c r="I67" s="69"/>
    </row>
    <row r="68" spans="1:9" x14ac:dyDescent="0.25">
      <c r="A68" s="66" t="s">
        <v>117</v>
      </c>
      <c r="B68" s="66"/>
      <c r="C68" s="66"/>
      <c r="D68" s="66"/>
      <c r="E68" s="66"/>
      <c r="F68" s="66"/>
      <c r="G68" s="66"/>
      <c r="H68" s="66"/>
      <c r="I68" s="66"/>
    </row>
    <row r="70" spans="1:9" ht="30" customHeight="1" x14ac:dyDescent="0.25">
      <c r="A70" s="72" t="s">
        <v>18</v>
      </c>
      <c r="B70" s="72"/>
      <c r="C70" s="72"/>
      <c r="D70" s="72"/>
      <c r="E70" s="72"/>
      <c r="F70" s="72"/>
      <c r="G70" s="72"/>
      <c r="H70" s="72"/>
      <c r="I70" s="72"/>
    </row>
    <row r="71" spans="1:9" x14ac:dyDescent="0.25">
      <c r="A71" s="66" t="s">
        <v>9</v>
      </c>
      <c r="B71" s="66"/>
      <c r="C71" s="66"/>
      <c r="D71" s="66"/>
      <c r="E71" s="66"/>
      <c r="F71" s="66"/>
      <c r="G71" s="66"/>
      <c r="H71" s="66"/>
      <c r="I71" s="66"/>
    </row>
    <row r="72" spans="1:9" x14ac:dyDescent="0.25">
      <c r="A72" s="66" t="s">
        <v>10</v>
      </c>
      <c r="B72" s="66"/>
      <c r="C72" s="66"/>
      <c r="D72" s="66"/>
      <c r="E72" s="66"/>
      <c r="F72" s="66"/>
      <c r="G72" s="66"/>
      <c r="H72" s="66"/>
      <c r="I72" s="66"/>
    </row>
    <row r="73" spans="1:9" x14ac:dyDescent="0.25">
      <c r="A73" s="66" t="s">
        <v>12</v>
      </c>
      <c r="B73" s="66"/>
      <c r="C73" s="66"/>
      <c r="D73" s="66"/>
      <c r="E73" s="66"/>
      <c r="F73" s="66"/>
      <c r="G73" s="66"/>
      <c r="H73" s="66"/>
      <c r="I73" s="66"/>
    </row>
    <row r="74" spans="1:9" x14ac:dyDescent="0.25">
      <c r="A74" s="66" t="s">
        <v>11</v>
      </c>
      <c r="B74" s="66"/>
      <c r="C74" s="66"/>
      <c r="D74" s="66"/>
      <c r="E74" s="66"/>
      <c r="F74" s="66"/>
      <c r="G74" s="66"/>
      <c r="H74" s="66"/>
      <c r="I74" s="66"/>
    </row>
    <row r="76" spans="1:9" ht="45" customHeight="1" x14ac:dyDescent="0.25">
      <c r="A76" s="72" t="s">
        <v>118</v>
      </c>
      <c r="B76" s="72"/>
      <c r="C76" s="72"/>
      <c r="D76" s="72"/>
      <c r="E76" s="72"/>
      <c r="F76" s="72"/>
      <c r="G76" s="72"/>
      <c r="H76" s="72"/>
      <c r="I76" s="72"/>
    </row>
    <row r="78" spans="1:9" ht="17.25" x14ac:dyDescent="0.3">
      <c r="A78" s="70" t="s">
        <v>113</v>
      </c>
      <c r="B78" s="70"/>
      <c r="C78" s="70"/>
      <c r="D78" s="70"/>
      <c r="E78" s="70"/>
      <c r="F78" s="70"/>
      <c r="G78" s="70"/>
      <c r="H78" s="70"/>
      <c r="I78" s="70"/>
    </row>
    <row r="79" spans="1:9" ht="30" customHeight="1" x14ac:dyDescent="0.25">
      <c r="A79" s="72" t="s">
        <v>21</v>
      </c>
      <c r="B79" s="72"/>
      <c r="C79" s="72"/>
      <c r="D79" s="72"/>
      <c r="E79" s="72"/>
      <c r="F79" s="72"/>
      <c r="G79" s="72"/>
      <c r="H79" s="72"/>
      <c r="I79" s="72"/>
    </row>
    <row r="81" spans="1:9" ht="17.25" customHeight="1" x14ac:dyDescent="0.3">
      <c r="A81" s="70" t="s">
        <v>112</v>
      </c>
      <c r="B81" s="70"/>
      <c r="C81" s="70"/>
      <c r="D81" s="70"/>
      <c r="E81" s="70"/>
      <c r="F81" s="70"/>
      <c r="G81" s="70"/>
      <c r="H81" s="70"/>
      <c r="I81" s="70"/>
    </row>
    <row r="82" spans="1:9" ht="30" customHeight="1" x14ac:dyDescent="0.25">
      <c r="A82" s="73" t="s">
        <v>22</v>
      </c>
      <c r="B82" s="73"/>
      <c r="C82" s="73"/>
      <c r="D82" s="73"/>
      <c r="E82" s="73"/>
      <c r="F82" s="73"/>
      <c r="G82" s="73"/>
      <c r="H82" s="73"/>
      <c r="I82" s="73"/>
    </row>
    <row r="83" spans="1:9" ht="45" customHeight="1" x14ac:dyDescent="0.25">
      <c r="A83" s="69" t="s">
        <v>122</v>
      </c>
      <c r="B83" s="69"/>
      <c r="C83" s="69"/>
      <c r="D83" s="69"/>
      <c r="E83" s="69"/>
      <c r="F83" s="69"/>
      <c r="G83" s="69"/>
      <c r="H83" s="69"/>
      <c r="I83" s="69"/>
    </row>
    <row r="84" spans="1:9" ht="30" customHeight="1" x14ac:dyDescent="0.25">
      <c r="A84" s="69" t="s">
        <v>123</v>
      </c>
      <c r="B84" s="69"/>
      <c r="C84" s="69"/>
      <c r="D84" s="69"/>
      <c r="E84" s="69"/>
      <c r="F84" s="69"/>
      <c r="G84" s="69"/>
      <c r="H84" s="69"/>
      <c r="I84" s="69"/>
    </row>
    <row r="86" spans="1:9" ht="17.25" x14ac:dyDescent="0.3">
      <c r="A86" s="70" t="s">
        <v>111</v>
      </c>
      <c r="B86" s="70"/>
      <c r="C86" s="70"/>
      <c r="D86" s="70"/>
      <c r="E86" s="70"/>
      <c r="F86" s="70"/>
      <c r="G86" s="70"/>
      <c r="H86" s="70"/>
      <c r="I86" s="70"/>
    </row>
    <row r="87" spans="1:9" ht="30" customHeight="1" x14ac:dyDescent="0.25">
      <c r="A87" s="71" t="s">
        <v>119</v>
      </c>
      <c r="B87" s="71"/>
      <c r="C87" s="71"/>
      <c r="D87" s="71"/>
      <c r="E87" s="71"/>
      <c r="F87" s="71"/>
      <c r="G87" s="71"/>
      <c r="H87" s="71"/>
      <c r="I87" s="71"/>
    </row>
    <row r="88" spans="1:9" ht="30" customHeight="1" x14ac:dyDescent="0.25">
      <c r="A88" s="69" t="s">
        <v>124</v>
      </c>
      <c r="B88" s="69"/>
      <c r="C88" s="69"/>
      <c r="D88" s="69"/>
      <c r="E88" s="69"/>
      <c r="F88" s="69"/>
      <c r="G88" s="69"/>
      <c r="H88" s="69"/>
      <c r="I88" s="69"/>
    </row>
    <row r="89" spans="1:9" x14ac:dyDescent="0.25">
      <c r="A89" s="4"/>
    </row>
    <row r="90" spans="1:9" ht="17.25" x14ac:dyDescent="0.3">
      <c r="A90" s="74" t="s">
        <v>110</v>
      </c>
      <c r="B90" s="74"/>
      <c r="C90" s="74"/>
      <c r="D90" s="74"/>
      <c r="E90" s="74"/>
      <c r="F90" s="74"/>
      <c r="G90" s="74"/>
      <c r="H90" s="74"/>
      <c r="I90" s="74"/>
    </row>
    <row r="91" spans="1:9" x14ac:dyDescent="0.25">
      <c r="A91" s="69" t="s">
        <v>127</v>
      </c>
      <c r="B91" s="69"/>
      <c r="C91" s="69"/>
      <c r="D91" s="69"/>
      <c r="E91" s="69"/>
      <c r="F91" s="69"/>
      <c r="G91" s="69"/>
      <c r="H91" s="69"/>
      <c r="I91" s="69"/>
    </row>
    <row r="92" spans="1:9" x14ac:dyDescent="0.25">
      <c r="A92" s="69"/>
      <c r="B92" s="69"/>
      <c r="C92" s="69"/>
      <c r="D92" s="69"/>
      <c r="E92" s="69"/>
      <c r="F92" s="69"/>
      <c r="G92" s="69"/>
      <c r="H92" s="69"/>
      <c r="I92" s="69"/>
    </row>
    <row r="93" spans="1:9" x14ac:dyDescent="0.25">
      <c r="A93" s="22"/>
      <c r="B93" s="22"/>
      <c r="C93" s="22"/>
      <c r="D93" s="22"/>
      <c r="E93" s="22"/>
      <c r="F93" s="22"/>
      <c r="G93" s="22"/>
      <c r="H93" s="22"/>
      <c r="I93" s="22"/>
    </row>
    <row r="94" spans="1:9" ht="15.75" x14ac:dyDescent="0.25">
      <c r="A94" s="68" t="s">
        <v>46</v>
      </c>
      <c r="B94" s="68"/>
      <c r="C94" s="68"/>
      <c r="D94" s="68"/>
      <c r="E94" s="68"/>
      <c r="F94" s="68"/>
      <c r="G94" s="68"/>
      <c r="H94" s="68"/>
      <c r="I94" s="68"/>
    </row>
    <row r="95" spans="1:9" x14ac:dyDescent="0.25">
      <c r="A95" s="67" t="s">
        <v>45</v>
      </c>
      <c r="B95" s="67"/>
      <c r="C95" s="67"/>
      <c r="D95" s="67"/>
      <c r="E95" s="67"/>
      <c r="F95" s="67"/>
      <c r="G95" s="67"/>
      <c r="H95" s="67"/>
      <c r="I95" s="67"/>
    </row>
    <row r="96" spans="1:9" x14ac:dyDescent="0.25">
      <c r="A96" s="67" t="s">
        <v>47</v>
      </c>
      <c r="B96" s="67"/>
      <c r="C96" s="67"/>
      <c r="D96" s="67"/>
      <c r="E96" s="67"/>
      <c r="F96" s="67"/>
      <c r="G96" s="67"/>
      <c r="H96" s="67"/>
      <c r="I96" s="67"/>
    </row>
    <row r="97" spans="1:9" x14ac:dyDescent="0.25">
      <c r="A97" s="67" t="s">
        <v>120</v>
      </c>
      <c r="B97" s="67"/>
      <c r="C97" s="67"/>
      <c r="D97" s="67"/>
      <c r="E97" s="67"/>
      <c r="F97" s="67"/>
      <c r="G97" s="67"/>
      <c r="H97" s="67"/>
      <c r="I97" s="67"/>
    </row>
  </sheetData>
  <mergeCells count="76">
    <mergeCell ref="A91:I92"/>
    <mergeCell ref="A17:I17"/>
    <mergeCell ref="A18:B18"/>
    <mergeCell ref="C18:D18"/>
    <mergeCell ref="E18:F18"/>
    <mergeCell ref="G18:I18"/>
    <mergeCell ref="A19:I19"/>
    <mergeCell ref="A36:E38"/>
    <mergeCell ref="F36:I38"/>
    <mergeCell ref="A40:I40"/>
    <mergeCell ref="A41:I41"/>
    <mergeCell ref="A29:E29"/>
    <mergeCell ref="F29:I29"/>
    <mergeCell ref="A30:E32"/>
    <mergeCell ref="F30:I32"/>
    <mergeCell ref="A20:B20"/>
    <mergeCell ref="C20:D20"/>
    <mergeCell ref="E20:F20"/>
    <mergeCell ref="G20:I20"/>
    <mergeCell ref="A24:I24"/>
    <mergeCell ref="A9:I9"/>
    <mergeCell ref="A10:I10"/>
    <mergeCell ref="A12:I12"/>
    <mergeCell ref="A15:I15"/>
    <mergeCell ref="A16:B16"/>
    <mergeCell ref="C16:D16"/>
    <mergeCell ref="E16:F16"/>
    <mergeCell ref="G16:I16"/>
    <mergeCell ref="A1:I1"/>
    <mergeCell ref="A2:I2"/>
    <mergeCell ref="A5:I5"/>
    <mergeCell ref="A3:I3"/>
    <mergeCell ref="A7:I7"/>
    <mergeCell ref="A4:I4"/>
    <mergeCell ref="A26:I26"/>
    <mergeCell ref="A22:I22"/>
    <mergeCell ref="A47:I47"/>
    <mergeCell ref="A52:I52"/>
    <mergeCell ref="A42:I42"/>
    <mergeCell ref="A44:I44"/>
    <mergeCell ref="A45:I45"/>
    <mergeCell ref="A49:I49"/>
    <mergeCell ref="A33:E35"/>
    <mergeCell ref="F33:I35"/>
    <mergeCell ref="A28:I28"/>
    <mergeCell ref="A54:I54"/>
    <mergeCell ref="A56:I56"/>
    <mergeCell ref="A58:I58"/>
    <mergeCell ref="A60:I60"/>
    <mergeCell ref="A62:I62"/>
    <mergeCell ref="A63:I63"/>
    <mergeCell ref="A64:I64"/>
    <mergeCell ref="A65:I65"/>
    <mergeCell ref="A66:I66"/>
    <mergeCell ref="A67:I67"/>
    <mergeCell ref="A68:I68"/>
    <mergeCell ref="A70:I70"/>
    <mergeCell ref="A71:I71"/>
    <mergeCell ref="A72:I72"/>
    <mergeCell ref="A73:I73"/>
    <mergeCell ref="A74:I74"/>
    <mergeCell ref="A97:I97"/>
    <mergeCell ref="A96:I96"/>
    <mergeCell ref="A95:I95"/>
    <mergeCell ref="A94:I94"/>
    <mergeCell ref="A84:I84"/>
    <mergeCell ref="A86:I86"/>
    <mergeCell ref="A87:I87"/>
    <mergeCell ref="A88:I88"/>
    <mergeCell ref="A79:I79"/>
    <mergeCell ref="A81:I81"/>
    <mergeCell ref="A82:I82"/>
    <mergeCell ref="A83:I83"/>
    <mergeCell ref="A76:I76"/>
    <mergeCell ref="A78:I78"/>
    <mergeCell ref="A90:I90"/>
  </mergeCells>
  <hyperlinks>
    <hyperlink ref="A22" location="'Accident Worksheet'!A1" display="'Accident Worksheet"/>
    <hyperlink ref="A9:I9" location="'STP Safety Application (2)'!A62" display="A) Safety (0-35 points)"/>
    <hyperlink ref="A40:I40" location="'STP Safety Application (2)'!A78" display="B) System Preservation (0-5 points)"/>
    <hyperlink ref="A44:I44" location="'STP Safety Application (2)'!A81" display="C) Multi-modal and Accessibility (0-5 points)"/>
    <hyperlink ref="A49:I49" location="'STP Safety Application (2)'!A86" display="D) Project Cost (0-5 points)"/>
    <hyperlink ref="A7:I7" location="'2435'!A1" display="Attachment 2435 Form"/>
    <hyperlink ref="A52:I52" location="'1150'!A1" display="Attachment 1150 Form"/>
    <hyperlink ref="A62:I62" location="'STP Safety Application (2)'!A9" display="A) Safety"/>
    <hyperlink ref="A78:I78" location="'STP Safety Application (2)'!A40" display="B) System Preservation"/>
    <hyperlink ref="A81:I81" location="'STP Safety Application (2)'!A44" display="C) Multi-modal and Accessibility"/>
    <hyperlink ref="A86:I86" location="'STP Safety Application (2)'!A49" display="D) Project Cost"/>
  </hyperlinks>
  <pageMargins left="0.7" right="0.7" top="0.75" bottom="0.75" header="0.3" footer="0.3"/>
  <pageSetup orientation="portrait" horizontalDpi="4294967293" verticalDpi="0" r:id="rId1"/>
  <rowBreaks count="2" manualBreakCount="2">
    <brk id="48" max="8" man="1"/>
    <brk id="5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I16" sqref="I16"/>
    </sheetView>
  </sheetViews>
  <sheetFormatPr defaultRowHeight="15" x14ac:dyDescent="0.25"/>
  <cols>
    <col min="1" max="1" width="53" customWidth="1"/>
  </cols>
  <sheetData>
    <row r="1" spans="1:12" ht="15.75" x14ac:dyDescent="0.25">
      <c r="A1" s="10" t="s">
        <v>23</v>
      </c>
      <c r="B1" s="11"/>
      <c r="C1" s="11"/>
      <c r="D1" s="11"/>
      <c r="E1" s="11"/>
      <c r="F1" s="11"/>
    </row>
    <row r="2" spans="1:12" ht="15.75" x14ac:dyDescent="0.25">
      <c r="A2" s="10" t="s">
        <v>42</v>
      </c>
      <c r="B2" s="11"/>
      <c r="C2" s="11"/>
      <c r="D2" s="11"/>
      <c r="E2" s="11"/>
      <c r="F2" s="11"/>
    </row>
    <row r="3" spans="1:12" ht="15.75" x14ac:dyDescent="0.25">
      <c r="A3" s="10" t="s">
        <v>43</v>
      </c>
      <c r="B3" s="11"/>
      <c r="C3" s="11"/>
      <c r="D3" s="11"/>
      <c r="E3" s="11"/>
      <c r="F3" s="11"/>
    </row>
    <row r="4" spans="1:12" ht="15.75" x14ac:dyDescent="0.25">
      <c r="A4" s="11"/>
      <c r="B4" s="11"/>
      <c r="C4" s="11"/>
      <c r="D4" s="11"/>
      <c r="E4" s="11"/>
      <c r="F4" s="11"/>
    </row>
    <row r="5" spans="1:12" ht="15.75" x14ac:dyDescent="0.25">
      <c r="A5" s="11" t="s">
        <v>24</v>
      </c>
      <c r="B5" s="12">
        <v>5</v>
      </c>
      <c r="C5" s="11"/>
      <c r="D5" s="11"/>
      <c r="E5" s="11"/>
      <c r="F5" s="11"/>
    </row>
    <row r="6" spans="1:12" ht="15.75" x14ac:dyDescent="0.25">
      <c r="A6" s="11" t="s">
        <v>25</v>
      </c>
      <c r="B6" s="12">
        <v>0</v>
      </c>
      <c r="C6" s="11"/>
      <c r="D6" s="81" t="s">
        <v>128</v>
      </c>
      <c r="E6" s="81"/>
      <c r="F6" s="81"/>
      <c r="G6" s="81"/>
      <c r="H6" s="81"/>
      <c r="I6" s="81"/>
      <c r="J6" s="81"/>
      <c r="K6" s="81"/>
      <c r="L6" s="81"/>
    </row>
    <row r="7" spans="1:12" ht="15.75" x14ac:dyDescent="0.25">
      <c r="A7" s="11" t="s">
        <v>26</v>
      </c>
      <c r="B7" s="12">
        <v>1</v>
      </c>
      <c r="C7" s="11"/>
      <c r="D7" s="11"/>
      <c r="E7" s="11"/>
      <c r="F7" s="11"/>
    </row>
    <row r="8" spans="1:12" ht="15.75" x14ac:dyDescent="0.25">
      <c r="A8" s="11" t="s">
        <v>27</v>
      </c>
      <c r="B8" s="12">
        <v>1</v>
      </c>
      <c r="C8" s="11"/>
      <c r="D8" s="11"/>
      <c r="E8" s="11"/>
      <c r="F8" s="11"/>
    </row>
    <row r="9" spans="1:12" ht="15.75" x14ac:dyDescent="0.25">
      <c r="A9" s="11" t="s">
        <v>28</v>
      </c>
      <c r="B9" s="12">
        <v>10</v>
      </c>
      <c r="C9" s="11"/>
      <c r="D9" s="11"/>
      <c r="E9" s="11"/>
      <c r="F9" s="11"/>
    </row>
    <row r="10" spans="1:12" ht="15.75" x14ac:dyDescent="0.25">
      <c r="A10" s="11" t="s">
        <v>29</v>
      </c>
      <c r="B10" s="12">
        <v>43</v>
      </c>
      <c r="C10" s="11"/>
      <c r="D10" s="11"/>
      <c r="E10" s="11"/>
      <c r="F10" s="11"/>
    </row>
    <row r="11" spans="1:12" ht="15.75" x14ac:dyDescent="0.25">
      <c r="A11" s="11" t="s">
        <v>30</v>
      </c>
      <c r="B11" s="12">
        <v>5525</v>
      </c>
      <c r="C11" s="11"/>
      <c r="D11" s="81" t="s">
        <v>129</v>
      </c>
      <c r="E11" s="81"/>
      <c r="F11" s="81"/>
      <c r="G11" s="81"/>
    </row>
    <row r="12" spans="1:12" ht="15.75" x14ac:dyDescent="0.25">
      <c r="A12" s="11"/>
      <c r="B12" s="11"/>
      <c r="C12" s="11"/>
      <c r="D12" s="11"/>
      <c r="E12" s="11"/>
      <c r="F12" s="11"/>
    </row>
    <row r="13" spans="1:12" x14ac:dyDescent="0.25">
      <c r="A13" s="18" t="s">
        <v>31</v>
      </c>
      <c r="B13" s="18"/>
      <c r="C13" s="18"/>
      <c r="D13" s="18"/>
      <c r="E13" s="18"/>
      <c r="F13" s="18"/>
      <c r="G13" s="18"/>
    </row>
    <row r="14" spans="1:12" x14ac:dyDescent="0.25">
      <c r="A14" s="18" t="s">
        <v>32</v>
      </c>
      <c r="B14" s="18"/>
      <c r="C14" s="18"/>
      <c r="D14" s="18"/>
      <c r="E14" s="18"/>
      <c r="F14" s="18"/>
      <c r="G14" s="18"/>
    </row>
    <row r="15" spans="1:12" ht="15.75" x14ac:dyDescent="0.25">
      <c r="A15" s="11"/>
      <c r="B15" s="11"/>
      <c r="C15" s="11"/>
      <c r="D15" s="11"/>
      <c r="E15" s="11"/>
      <c r="F15" s="11"/>
    </row>
    <row r="16" spans="1:12" ht="15.75" x14ac:dyDescent="0.25">
      <c r="A16" s="10" t="s">
        <v>39</v>
      </c>
      <c r="B16" s="13">
        <f>SUM(B6:B10)/((B11*365*B5)/1000000)</f>
        <v>5.4546581540940924</v>
      </c>
      <c r="C16" s="11" t="s">
        <v>33</v>
      </c>
      <c r="D16" s="11"/>
      <c r="E16" s="11"/>
      <c r="F16" s="11"/>
    </row>
    <row r="17" spans="1:6" ht="15.75" x14ac:dyDescent="0.25">
      <c r="A17" s="10" t="s">
        <v>40</v>
      </c>
      <c r="B17" s="13">
        <f>(1000000*((B6*5)+(B7*4)+(B8*3)+(B9*2)+(B10*1)))/(B5*365*B11)</f>
        <v>6.9422921961197543</v>
      </c>
      <c r="C17" s="11"/>
      <c r="D17" s="11"/>
      <c r="E17" s="11"/>
      <c r="F17" s="11"/>
    </row>
    <row r="18" spans="1:6" ht="15.75" x14ac:dyDescent="0.25">
      <c r="A18" s="10" t="s">
        <v>41</v>
      </c>
      <c r="B18" s="13">
        <f>SUM(B6:B10)/B5</f>
        <v>11</v>
      </c>
      <c r="C18" s="11" t="s">
        <v>34</v>
      </c>
      <c r="D18" s="11"/>
      <c r="E18" s="11"/>
      <c r="F18" s="11"/>
    </row>
    <row r="19" spans="1:6" ht="15.75" x14ac:dyDescent="0.25">
      <c r="A19" s="11"/>
      <c r="B19" s="11"/>
      <c r="C19" s="11"/>
      <c r="D19" s="11"/>
      <c r="E19" s="11"/>
      <c r="F19" s="11"/>
    </row>
    <row r="20" spans="1:6" ht="15.75" x14ac:dyDescent="0.25">
      <c r="A20" s="14" t="s">
        <v>35</v>
      </c>
      <c r="B20" s="15">
        <f>IF(B16&lt;0.24,"0", IF(B16&lt;0.49,"1", IF(B16&lt;0.74,"2", IF(B16&lt;0.99,"3", IF(B16&lt;1.49,"4", IF(B16&lt;100,"5"))))))*1</f>
        <v>5</v>
      </c>
      <c r="C20" s="11"/>
      <c r="D20" s="11"/>
      <c r="E20" s="11"/>
      <c r="F20" s="11"/>
    </row>
    <row r="21" spans="1:6" ht="15.75" x14ac:dyDescent="0.25">
      <c r="A21" s="14" t="s">
        <v>36</v>
      </c>
      <c r="B21" s="15">
        <f>IF(B17&lt;0.49,"0", IF(B17&lt;0.74,"1", IF(B17&lt;0.99,"2", IF(B17&lt;1.49,"3", IF(B17&lt;1.99,"4", IF(B17&lt;100,"5"))))))*1</f>
        <v>5</v>
      </c>
      <c r="C21" s="11"/>
      <c r="D21" s="11"/>
      <c r="E21" s="11"/>
      <c r="F21" s="11"/>
    </row>
    <row r="22" spans="1:6" ht="15.75" x14ac:dyDescent="0.25">
      <c r="A22" s="14" t="s">
        <v>37</v>
      </c>
      <c r="B22" s="15">
        <f>IF(B18&lt;4.9,"0", IF(B18&lt;7.49,"1", IF(B18&lt;9.99,"2", IF(B18&lt;12.49,"3", IF(B18&lt;14.99,"4", IF(B18&lt;100,"5"))))))*1</f>
        <v>3</v>
      </c>
      <c r="C22" s="11"/>
      <c r="D22" s="11"/>
      <c r="E22" s="11"/>
      <c r="F22" s="11"/>
    </row>
    <row r="23" spans="1:6" ht="15.75" x14ac:dyDescent="0.25">
      <c r="A23" s="16" t="s">
        <v>38</v>
      </c>
      <c r="B23" s="17">
        <f>SUM(B20:B22)/3</f>
        <v>4.333333333333333</v>
      </c>
      <c r="C23" s="11"/>
      <c r="D23" s="11"/>
      <c r="E23" s="11"/>
      <c r="F23" s="11"/>
    </row>
    <row r="24" spans="1:6" ht="15.75" x14ac:dyDescent="0.25">
      <c r="A24" s="11"/>
      <c r="B24" s="11"/>
      <c r="C24" s="11"/>
      <c r="D24" s="11"/>
      <c r="E24" s="11"/>
      <c r="F24" s="11"/>
    </row>
    <row r="25" spans="1:6" ht="15.75" x14ac:dyDescent="0.25">
      <c r="A25" s="11"/>
      <c r="B25" s="11"/>
      <c r="C25" s="11"/>
      <c r="D25" s="11"/>
      <c r="E25" s="11"/>
      <c r="F25" s="11"/>
    </row>
    <row r="26" spans="1:6" ht="15.75" x14ac:dyDescent="0.25">
      <c r="A26" s="11"/>
      <c r="B26" s="11"/>
      <c r="C26" s="11"/>
      <c r="D26" s="11"/>
      <c r="E26" s="11"/>
      <c r="F26" s="11"/>
    </row>
    <row r="27" spans="1:6" ht="15.75" x14ac:dyDescent="0.25">
      <c r="A27" s="11"/>
      <c r="B27" s="11"/>
      <c r="C27" s="11"/>
      <c r="D27" s="11"/>
      <c r="E27" s="11"/>
      <c r="F27" s="11"/>
    </row>
    <row r="28" spans="1:6" ht="15.75" x14ac:dyDescent="0.25">
      <c r="A28" s="11"/>
      <c r="B28" s="11"/>
      <c r="C28" s="11"/>
      <c r="D28" s="11"/>
      <c r="E28" s="11"/>
      <c r="F28" s="11"/>
    </row>
  </sheetData>
  <mergeCells count="2">
    <mergeCell ref="D6:L6"/>
    <mergeCell ref="D11:G11"/>
  </mergeCells>
  <hyperlinks>
    <hyperlink ref="D6" r:id="rId1" display="https://apps.itd.idaho.gov/apps/webcars/"/>
    <hyperlink ref="D6:L6" r:id="rId2" display="Historical Crash Data - WebCARS Office of Highway Safety Crash Analysis Reporting System"/>
    <hyperlink ref="D11" r:id="rId3"/>
  </hyperlinks>
  <pageMargins left="0.7" right="0.7" top="0.75" bottom="0.75" header="0.3" footer="0.3"/>
  <pageSetup orientation="portrait" horizontalDpi="4294967293" verticalDpi="0"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10" workbookViewId="0">
      <selection activeCell="N30" sqref="N30"/>
    </sheetView>
  </sheetViews>
  <sheetFormatPr defaultRowHeight="15" x14ac:dyDescent="0.25"/>
  <sheetData/>
  <pageMargins left="0.7" right="0.7" top="0.75" bottom="0.75" header="0.3" footer="0.3"/>
  <pageSetup orientation="portrait" horizontalDpi="4294967293" r:id="rId1"/>
  <drawing r:id="rId2"/>
  <legacyDrawing r:id="rId3"/>
  <oleObjects>
    <mc:AlternateContent xmlns:mc="http://schemas.openxmlformats.org/markup-compatibility/2006">
      <mc:Choice Requires="x14">
        <oleObject progId="Document" shapeId="6147" r:id="rId4">
          <objectPr defaultSize="0" r:id="rId5">
            <anchor moveWithCells="1">
              <from>
                <xdr:col>0</xdr:col>
                <xdr:colOff>28575</xdr:colOff>
                <xdr:row>0</xdr:row>
                <xdr:rowOff>38100</xdr:rowOff>
              </from>
              <to>
                <xdr:col>12</xdr:col>
                <xdr:colOff>161925</xdr:colOff>
                <xdr:row>48</xdr:row>
                <xdr:rowOff>152400</xdr:rowOff>
              </to>
            </anchor>
          </objectPr>
        </oleObject>
      </mc:Choice>
      <mc:Fallback>
        <oleObject progId="Document" shapeId="614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CG43"/>
  <sheetViews>
    <sheetView showGridLines="0" showZeros="0" topLeftCell="A19" zoomScale="112" zoomScaleNormal="112" workbookViewId="0">
      <selection activeCell="AH28" sqref="AH28:AM28"/>
    </sheetView>
  </sheetViews>
  <sheetFormatPr defaultRowHeight="21" customHeight="1" x14ac:dyDescent="0.2"/>
  <cols>
    <col min="1" max="1" width="0.7109375" style="23" customWidth="1"/>
    <col min="2" max="2" width="3" style="23" customWidth="1"/>
    <col min="3" max="6" width="2.7109375" style="23" customWidth="1"/>
    <col min="7" max="7" width="1.28515625" style="25" customWidth="1"/>
    <col min="8" max="8" width="3" style="23" customWidth="1"/>
    <col min="9" max="14" width="2.7109375" style="23" customWidth="1"/>
    <col min="15" max="15" width="3.28515625" style="23" customWidth="1"/>
    <col min="16" max="22" width="2.7109375" style="23" customWidth="1"/>
    <col min="23" max="23" width="3.5703125" style="23" customWidth="1"/>
    <col min="24" max="25" width="2.7109375" style="23" customWidth="1"/>
    <col min="26" max="26" width="3.42578125" style="23" customWidth="1"/>
    <col min="27" max="27" width="1.28515625" style="23" customWidth="1"/>
    <col min="28" max="32" width="2.7109375" style="23" customWidth="1"/>
    <col min="33" max="33" width="3.28515625" style="23" customWidth="1"/>
    <col min="34" max="39" width="2.7109375" style="23" customWidth="1"/>
    <col min="40" max="40" width="4.5703125" style="23" customWidth="1"/>
    <col min="41" max="42" width="2.7109375" style="23" customWidth="1"/>
    <col min="43" max="43" width="5" style="23" bestFit="1" customWidth="1"/>
    <col min="44" max="46" width="2.7109375" style="23" customWidth="1"/>
    <col min="47" max="47" width="2.85546875" style="23" customWidth="1"/>
    <col min="48" max="77" width="2.7109375" style="23" customWidth="1"/>
    <col min="78" max="16384" width="9.140625" style="23"/>
  </cols>
  <sheetData>
    <row r="1" spans="1:46" ht="21" customHeight="1" x14ac:dyDescent="0.25">
      <c r="B1" s="139"/>
      <c r="C1" s="140"/>
      <c r="D1" s="140"/>
      <c r="E1" s="140"/>
      <c r="F1" s="140"/>
      <c r="G1" s="140"/>
      <c r="H1" s="141" t="s">
        <v>48</v>
      </c>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2" t="s">
        <v>49</v>
      </c>
      <c r="AI1" s="142"/>
      <c r="AJ1" s="142"/>
      <c r="AK1" s="142"/>
      <c r="AL1" s="142"/>
      <c r="AM1" s="142"/>
    </row>
    <row r="2" spans="1:46" ht="21" customHeight="1" x14ac:dyDescent="0.2">
      <c r="F2" s="24"/>
      <c r="AH2" s="143" t="s">
        <v>50</v>
      </c>
      <c r="AI2" s="144"/>
      <c r="AJ2" s="144"/>
      <c r="AK2" s="144"/>
      <c r="AL2" s="144"/>
      <c r="AM2" s="144"/>
    </row>
    <row r="3" spans="1:46" ht="14.25" customHeight="1" thickBot="1" x14ac:dyDescent="0.25">
      <c r="B3" s="26" t="s">
        <v>51</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7"/>
      <c r="AF3" s="27"/>
      <c r="AG3" s="27"/>
      <c r="AH3" s="27"/>
      <c r="AI3" s="27"/>
      <c r="AJ3" s="27"/>
      <c r="AK3" s="27"/>
      <c r="AL3" s="27"/>
      <c r="AM3" s="27"/>
    </row>
    <row r="4" spans="1:46" ht="10.5" customHeight="1" x14ac:dyDescent="0.2">
      <c r="B4" s="145" t="s">
        <v>52</v>
      </c>
      <c r="C4" s="146"/>
      <c r="D4" s="146"/>
      <c r="E4" s="146"/>
      <c r="F4" s="146"/>
      <c r="G4" s="147"/>
      <c r="H4" s="148" t="s">
        <v>53</v>
      </c>
      <c r="I4" s="146"/>
      <c r="J4" s="146"/>
      <c r="K4" s="146"/>
      <c r="L4" s="146"/>
      <c r="M4" s="146"/>
      <c r="N4" s="146"/>
      <c r="O4" s="146"/>
      <c r="P4" s="146"/>
      <c r="Q4" s="146"/>
      <c r="R4" s="146"/>
      <c r="S4" s="146"/>
      <c r="T4" s="146"/>
      <c r="U4" s="146"/>
      <c r="V4" s="146"/>
      <c r="W4" s="146"/>
      <c r="X4" s="146"/>
      <c r="Y4" s="146"/>
      <c r="Z4" s="146"/>
      <c r="AA4" s="146"/>
      <c r="AB4" s="146"/>
      <c r="AC4" s="146"/>
      <c r="AD4" s="146"/>
      <c r="AE4" s="146"/>
      <c r="AF4" s="147"/>
      <c r="AG4" s="148" t="s">
        <v>54</v>
      </c>
      <c r="AH4" s="146"/>
      <c r="AI4" s="146"/>
      <c r="AJ4" s="146"/>
      <c r="AK4" s="146"/>
      <c r="AL4" s="146"/>
      <c r="AM4" s="149"/>
    </row>
    <row r="5" spans="1:46" ht="20.25" customHeight="1" x14ac:dyDescent="0.2">
      <c r="A5" s="27"/>
      <c r="B5" s="126" t="s">
        <v>55</v>
      </c>
      <c r="C5" s="127"/>
      <c r="D5" s="127"/>
      <c r="E5" s="127"/>
      <c r="F5" s="127"/>
      <c r="G5" s="128"/>
      <c r="H5" s="129"/>
      <c r="I5" s="130"/>
      <c r="J5" s="130"/>
      <c r="K5" s="130"/>
      <c r="L5" s="130"/>
      <c r="M5" s="130"/>
      <c r="N5" s="130"/>
      <c r="O5" s="130"/>
      <c r="P5" s="130"/>
      <c r="Q5" s="130"/>
      <c r="R5" s="130"/>
      <c r="S5" s="130"/>
      <c r="T5" s="130"/>
      <c r="U5" s="130"/>
      <c r="V5" s="130"/>
      <c r="W5" s="130"/>
      <c r="X5" s="130"/>
      <c r="Y5" s="130"/>
      <c r="Z5" s="130"/>
      <c r="AA5" s="130"/>
      <c r="AB5" s="130"/>
      <c r="AC5" s="130"/>
      <c r="AD5" s="130"/>
      <c r="AE5" s="130"/>
      <c r="AF5" s="131"/>
      <c r="AG5" s="129"/>
      <c r="AH5" s="130"/>
      <c r="AI5" s="130"/>
      <c r="AJ5" s="130"/>
      <c r="AK5" s="130"/>
      <c r="AL5" s="130"/>
      <c r="AM5" s="132"/>
    </row>
    <row r="6" spans="1:46" ht="10.5" customHeight="1" x14ac:dyDescent="0.2">
      <c r="A6" s="27"/>
      <c r="B6" s="133" t="s">
        <v>56</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5"/>
      <c r="AG6" s="136" t="s">
        <v>57</v>
      </c>
      <c r="AH6" s="134"/>
      <c r="AI6" s="134"/>
      <c r="AJ6" s="134"/>
      <c r="AK6" s="134"/>
      <c r="AL6" s="134"/>
      <c r="AM6" s="137"/>
      <c r="AS6" s="28"/>
    </row>
    <row r="7" spans="1:46" ht="20.25" customHeight="1" x14ac:dyDescent="0.2">
      <c r="A7" s="27"/>
      <c r="B7" s="138" t="s">
        <v>133</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1"/>
      <c r="AG7" s="129">
        <v>6</v>
      </c>
      <c r="AH7" s="130"/>
      <c r="AI7" s="130"/>
      <c r="AJ7" s="130"/>
      <c r="AK7" s="130"/>
      <c r="AL7" s="130"/>
      <c r="AM7" s="132"/>
    </row>
    <row r="8" spans="1:46" ht="10.5" customHeight="1" x14ac:dyDescent="0.2">
      <c r="A8" s="27"/>
      <c r="B8" s="133" t="s">
        <v>58</v>
      </c>
      <c r="C8" s="134"/>
      <c r="D8" s="134"/>
      <c r="E8" s="134"/>
      <c r="F8" s="134"/>
      <c r="G8" s="134"/>
      <c r="H8" s="134"/>
      <c r="I8" s="134"/>
      <c r="J8" s="135"/>
      <c r="K8" s="136" t="s">
        <v>59</v>
      </c>
      <c r="L8" s="134"/>
      <c r="M8" s="134"/>
      <c r="N8" s="134"/>
      <c r="O8" s="134"/>
      <c r="P8" s="134"/>
      <c r="Q8" s="134"/>
      <c r="R8" s="134"/>
      <c r="S8" s="134"/>
      <c r="T8" s="136" t="s">
        <v>60</v>
      </c>
      <c r="U8" s="134"/>
      <c r="V8" s="134"/>
      <c r="W8" s="134"/>
      <c r="X8" s="134"/>
      <c r="Y8" s="134"/>
      <c r="Z8" s="134"/>
      <c r="AA8" s="135"/>
      <c r="AB8" s="136" t="s">
        <v>61</v>
      </c>
      <c r="AC8" s="134"/>
      <c r="AD8" s="134"/>
      <c r="AE8" s="134"/>
      <c r="AF8" s="134"/>
      <c r="AG8" s="134"/>
      <c r="AH8" s="134"/>
      <c r="AI8" s="134"/>
      <c r="AJ8" s="134"/>
      <c r="AK8" s="134"/>
      <c r="AL8" s="134"/>
      <c r="AM8" s="137"/>
      <c r="AO8" s="28"/>
      <c r="AR8" s="29"/>
    </row>
    <row r="9" spans="1:46" ht="20.25" customHeight="1" thickBot="1" x14ac:dyDescent="0.25">
      <c r="A9" s="27"/>
      <c r="B9" s="163"/>
      <c r="C9" s="164"/>
      <c r="D9" s="164"/>
      <c r="E9" s="164"/>
      <c r="F9" s="164"/>
      <c r="G9" s="164"/>
      <c r="H9" s="164"/>
      <c r="I9" s="164"/>
      <c r="J9" s="165"/>
      <c r="K9" s="166"/>
      <c r="L9" s="164"/>
      <c r="M9" s="164"/>
      <c r="N9" s="164"/>
      <c r="O9" s="164"/>
      <c r="P9" s="164"/>
      <c r="Q9" s="164"/>
      <c r="R9" s="164"/>
      <c r="S9" s="165"/>
      <c r="T9" s="166"/>
      <c r="U9" s="164"/>
      <c r="V9" s="164"/>
      <c r="W9" s="164"/>
      <c r="X9" s="164"/>
      <c r="Y9" s="164"/>
      <c r="Z9" s="164"/>
      <c r="AA9" s="164"/>
      <c r="AB9" s="166">
        <v>0.1</v>
      </c>
      <c r="AC9" s="164"/>
      <c r="AD9" s="164"/>
      <c r="AE9" s="164"/>
      <c r="AF9" s="164"/>
      <c r="AG9" s="164"/>
      <c r="AH9" s="164"/>
      <c r="AI9" s="164"/>
      <c r="AJ9" s="164"/>
      <c r="AK9" s="164"/>
      <c r="AL9" s="164"/>
      <c r="AM9" s="167"/>
    </row>
    <row r="10" spans="1:46" ht="6.75" customHeight="1" thickBot="1" x14ac:dyDescent="0.25">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row>
    <row r="11" spans="1:46" ht="16.5" customHeight="1" x14ac:dyDescent="0.2">
      <c r="B11" s="151"/>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3" t="s">
        <v>62</v>
      </c>
      <c r="AC11" s="154"/>
      <c r="AD11" s="154"/>
      <c r="AE11" s="154"/>
      <c r="AF11" s="154"/>
      <c r="AG11" s="155"/>
      <c r="AH11" s="156" t="s">
        <v>63</v>
      </c>
      <c r="AI11" s="156"/>
      <c r="AJ11" s="156"/>
      <c r="AK11" s="156"/>
      <c r="AL11" s="156"/>
      <c r="AM11" s="157"/>
    </row>
    <row r="12" spans="1:46" ht="20.100000000000001" customHeight="1" x14ac:dyDescent="0.2">
      <c r="B12" s="158" t="s">
        <v>64</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60"/>
      <c r="AC12" s="161"/>
      <c r="AD12" s="161"/>
      <c r="AE12" s="161"/>
      <c r="AF12" s="161"/>
      <c r="AG12" s="161"/>
      <c r="AH12" s="160"/>
      <c r="AI12" s="161"/>
      <c r="AJ12" s="161"/>
      <c r="AK12" s="161"/>
      <c r="AL12" s="161"/>
      <c r="AM12" s="162"/>
      <c r="AT12" s="24"/>
    </row>
    <row r="13" spans="1:46" ht="20.100000000000001" customHeight="1" x14ac:dyDescent="0.2">
      <c r="B13" s="158" t="s">
        <v>65</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1"/>
      <c r="AB13" s="172"/>
      <c r="AC13" s="173"/>
      <c r="AD13" s="173"/>
      <c r="AE13" s="173"/>
      <c r="AF13" s="173"/>
      <c r="AG13" s="174"/>
      <c r="AH13" s="172">
        <v>200000</v>
      </c>
      <c r="AI13" s="173"/>
      <c r="AJ13" s="173"/>
      <c r="AK13" s="173"/>
      <c r="AL13" s="173"/>
      <c r="AM13" s="175"/>
      <c r="AT13" s="24"/>
    </row>
    <row r="14" spans="1:46" ht="20.100000000000001" customHeight="1" x14ac:dyDescent="0.2">
      <c r="B14" s="30" t="s">
        <v>66</v>
      </c>
      <c r="C14" s="31"/>
      <c r="D14" s="31"/>
      <c r="E14" s="31"/>
      <c r="F14" s="31"/>
      <c r="G14" s="31"/>
      <c r="H14" s="159" t="s">
        <v>67</v>
      </c>
      <c r="I14" s="159"/>
      <c r="J14" s="159"/>
      <c r="K14" s="159"/>
      <c r="L14" s="159"/>
      <c r="M14" s="159"/>
      <c r="N14" s="176">
        <v>3</v>
      </c>
      <c r="O14" s="176"/>
      <c r="P14" s="176"/>
      <c r="Q14" s="159" t="s">
        <v>68</v>
      </c>
      <c r="R14" s="159"/>
      <c r="S14" s="159"/>
      <c r="T14" s="159"/>
      <c r="U14" s="159"/>
      <c r="V14" s="159"/>
      <c r="W14" s="159"/>
      <c r="X14" s="177" t="s">
        <v>134</v>
      </c>
      <c r="Y14" s="176"/>
      <c r="Z14" s="176"/>
      <c r="AA14" s="32"/>
      <c r="AB14" s="160"/>
      <c r="AC14" s="161"/>
      <c r="AD14" s="161"/>
      <c r="AE14" s="161"/>
      <c r="AF14" s="161"/>
      <c r="AG14" s="161"/>
      <c r="AH14" s="160">
        <v>200000</v>
      </c>
      <c r="AI14" s="161"/>
      <c r="AJ14" s="161"/>
      <c r="AK14" s="161"/>
      <c r="AL14" s="161"/>
      <c r="AM14" s="162"/>
    </row>
    <row r="15" spans="1:46" ht="20.100000000000001" customHeight="1" x14ac:dyDescent="0.2">
      <c r="B15" s="33" t="s">
        <v>69</v>
      </c>
      <c r="C15" s="34"/>
      <c r="D15" s="34"/>
      <c r="E15" s="34"/>
      <c r="F15" s="34"/>
      <c r="G15" s="64"/>
      <c r="H15" s="34"/>
      <c r="I15" s="35"/>
      <c r="J15" s="28"/>
      <c r="K15" s="36" t="s">
        <v>70</v>
      </c>
      <c r="N15" s="36" t="s">
        <v>71</v>
      </c>
      <c r="P15" s="35"/>
      <c r="R15" s="37" t="s">
        <v>72</v>
      </c>
      <c r="T15" s="35"/>
      <c r="V15" s="36" t="s">
        <v>73</v>
      </c>
      <c r="X15" s="35"/>
      <c r="Y15" s="35"/>
      <c r="Z15" s="35"/>
      <c r="AA15" s="38"/>
      <c r="AB15" s="160"/>
      <c r="AC15" s="161"/>
      <c r="AD15" s="161"/>
      <c r="AE15" s="161"/>
      <c r="AF15" s="161"/>
      <c r="AG15" s="161"/>
      <c r="AH15" s="160"/>
      <c r="AI15" s="161"/>
      <c r="AJ15" s="161"/>
      <c r="AK15" s="161"/>
      <c r="AL15" s="161"/>
      <c r="AM15" s="162"/>
    </row>
    <row r="16" spans="1:46" ht="20.100000000000001" customHeight="1" x14ac:dyDescent="0.2">
      <c r="B16" s="168" t="s">
        <v>74</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69"/>
      <c r="AB16" s="160"/>
      <c r="AC16" s="161"/>
      <c r="AD16" s="161"/>
      <c r="AE16" s="161"/>
      <c r="AF16" s="161"/>
      <c r="AG16" s="161"/>
      <c r="AH16" s="160">
        <v>150000</v>
      </c>
      <c r="AI16" s="161"/>
      <c r="AJ16" s="161"/>
      <c r="AK16" s="161"/>
      <c r="AL16" s="161"/>
      <c r="AM16" s="162"/>
    </row>
    <row r="17" spans="2:45" ht="20.100000000000001" customHeight="1" x14ac:dyDescent="0.2">
      <c r="B17" s="168" t="s">
        <v>75</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69"/>
      <c r="AB17" s="160">
        <v>0</v>
      </c>
      <c r="AC17" s="161"/>
      <c r="AD17" s="161"/>
      <c r="AE17" s="161"/>
      <c r="AF17" s="161"/>
      <c r="AG17" s="161"/>
      <c r="AH17" s="160">
        <v>50000</v>
      </c>
      <c r="AI17" s="161"/>
      <c r="AJ17" s="161"/>
      <c r="AK17" s="161"/>
      <c r="AL17" s="161"/>
      <c r="AM17" s="162"/>
      <c r="AR17" s="28"/>
    </row>
    <row r="18" spans="2:45" ht="20.100000000000001" customHeight="1" x14ac:dyDescent="0.2">
      <c r="B18" s="168" t="s">
        <v>76</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69"/>
      <c r="AB18" s="160">
        <v>0</v>
      </c>
      <c r="AC18" s="160"/>
      <c r="AD18" s="160"/>
      <c r="AE18" s="160"/>
      <c r="AF18" s="160"/>
      <c r="AG18" s="160"/>
      <c r="AH18" s="160">
        <v>650000</v>
      </c>
      <c r="AI18" s="160"/>
      <c r="AJ18" s="160"/>
      <c r="AK18" s="160"/>
      <c r="AL18" s="160"/>
      <c r="AM18" s="193"/>
    </row>
    <row r="19" spans="2:45" ht="20.100000000000001" customHeight="1" x14ac:dyDescent="0.2">
      <c r="B19" s="190" t="s">
        <v>77</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2"/>
      <c r="AB19" s="160">
        <v>0</v>
      </c>
      <c r="AC19" s="160"/>
      <c r="AD19" s="160"/>
      <c r="AE19" s="160"/>
      <c r="AF19" s="160"/>
      <c r="AG19" s="160"/>
      <c r="AH19" s="160">
        <v>0</v>
      </c>
      <c r="AI19" s="160"/>
      <c r="AJ19" s="160"/>
      <c r="AK19" s="160"/>
      <c r="AL19" s="160"/>
      <c r="AM19" s="193"/>
    </row>
    <row r="20" spans="2:45" ht="20.100000000000001" customHeight="1" x14ac:dyDescent="0.2">
      <c r="B20" s="39"/>
      <c r="C20" s="178" t="s">
        <v>78</v>
      </c>
      <c r="D20" s="178"/>
      <c r="E20" s="178"/>
      <c r="F20" s="178"/>
      <c r="G20" s="178"/>
      <c r="H20" s="178"/>
      <c r="I20" s="178"/>
      <c r="J20" s="178"/>
      <c r="K20" s="178"/>
      <c r="L20" s="178"/>
      <c r="M20" s="130"/>
      <c r="N20" s="130"/>
      <c r="O20" s="130"/>
      <c r="P20" s="130"/>
      <c r="Q20" s="130"/>
      <c r="R20" s="130"/>
      <c r="S20" s="130"/>
      <c r="T20" s="130"/>
      <c r="U20" s="130"/>
      <c r="V20" s="130"/>
      <c r="W20" s="130"/>
      <c r="X20" s="130"/>
      <c r="Y20" s="130"/>
      <c r="Z20" s="130"/>
      <c r="AA20" s="26"/>
      <c r="AB20" s="179"/>
      <c r="AC20" s="180"/>
      <c r="AD20" s="180"/>
      <c r="AE20" s="180"/>
      <c r="AF20" s="180"/>
      <c r="AG20" s="180"/>
      <c r="AH20" s="180"/>
      <c r="AI20" s="180"/>
      <c r="AJ20" s="180"/>
      <c r="AK20" s="180"/>
      <c r="AL20" s="180"/>
      <c r="AM20" s="181"/>
      <c r="AQ20" s="28"/>
    </row>
    <row r="21" spans="2:45" ht="20.100000000000001" customHeight="1" x14ac:dyDescent="0.2">
      <c r="B21" s="40"/>
      <c r="C21" s="188" t="s">
        <v>79</v>
      </c>
      <c r="D21" s="188"/>
      <c r="E21" s="188"/>
      <c r="F21" s="188"/>
      <c r="G21" s="188"/>
      <c r="H21" s="188"/>
      <c r="I21" s="41"/>
      <c r="J21" s="189" t="s">
        <v>80</v>
      </c>
      <c r="K21" s="189"/>
      <c r="L21" s="41"/>
      <c r="M21" s="63" t="s">
        <v>81</v>
      </c>
      <c r="N21" s="42"/>
      <c r="O21" s="41"/>
      <c r="P21" s="42"/>
      <c r="Q21" s="42"/>
      <c r="R21" s="41"/>
      <c r="S21" s="43"/>
      <c r="T21" s="43"/>
      <c r="U21" s="43"/>
      <c r="V21" s="43"/>
      <c r="W21" s="43"/>
      <c r="X21" s="43"/>
      <c r="Y21" s="43"/>
      <c r="Z21" s="43"/>
      <c r="AA21" s="43"/>
      <c r="AB21" s="182"/>
      <c r="AC21" s="183"/>
      <c r="AD21" s="183"/>
      <c r="AE21" s="183"/>
      <c r="AF21" s="183"/>
      <c r="AG21" s="183"/>
      <c r="AH21" s="183"/>
      <c r="AI21" s="183"/>
      <c r="AJ21" s="183"/>
      <c r="AK21" s="183"/>
      <c r="AL21" s="183"/>
      <c r="AM21" s="184"/>
    </row>
    <row r="22" spans="2:45" ht="20.100000000000001" customHeight="1" x14ac:dyDescent="0.2">
      <c r="B22" s="190" t="s">
        <v>82</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2"/>
      <c r="AB22" s="185"/>
      <c r="AC22" s="186"/>
      <c r="AD22" s="186"/>
      <c r="AE22" s="186"/>
      <c r="AF22" s="186"/>
      <c r="AG22" s="186"/>
      <c r="AH22" s="186"/>
      <c r="AI22" s="186"/>
      <c r="AJ22" s="186"/>
      <c r="AK22" s="186"/>
      <c r="AL22" s="186"/>
      <c r="AM22" s="187"/>
      <c r="AQ22" s="27"/>
      <c r="AS22" s="28"/>
    </row>
    <row r="23" spans="2:45" ht="20.100000000000001" customHeight="1" x14ac:dyDescent="0.2">
      <c r="B23" s="44" t="s">
        <v>83</v>
      </c>
      <c r="C23" s="45"/>
      <c r="D23" s="45"/>
      <c r="E23" s="45"/>
      <c r="F23" s="45"/>
      <c r="G23" s="61"/>
      <c r="H23" s="45"/>
      <c r="I23" s="26"/>
      <c r="J23" s="202" t="s">
        <v>84</v>
      </c>
      <c r="K23" s="202"/>
      <c r="L23" s="202"/>
      <c r="M23" s="202"/>
      <c r="N23" s="202"/>
      <c r="O23" s="203"/>
      <c r="P23" s="203"/>
      <c r="Q23" s="203"/>
      <c r="R23" s="203"/>
      <c r="S23" s="203"/>
      <c r="T23" s="203"/>
      <c r="U23" s="203"/>
      <c r="V23" s="203"/>
      <c r="W23" s="203"/>
      <c r="X23" s="203"/>
      <c r="Y23" s="203"/>
      <c r="Z23" s="203"/>
      <c r="AA23" s="26"/>
      <c r="AB23" s="204">
        <v>0</v>
      </c>
      <c r="AC23" s="205"/>
      <c r="AD23" s="205"/>
      <c r="AE23" s="205"/>
      <c r="AF23" s="205"/>
      <c r="AG23" s="205"/>
      <c r="AH23" s="206"/>
      <c r="AI23" s="207"/>
      <c r="AJ23" s="207"/>
      <c r="AK23" s="207"/>
      <c r="AL23" s="207"/>
      <c r="AM23" s="208"/>
      <c r="AQ23" s="28"/>
    </row>
    <row r="24" spans="2:45" ht="20.100000000000001" customHeight="1" x14ac:dyDescent="0.2">
      <c r="B24" s="209" t="s">
        <v>85</v>
      </c>
      <c r="C24" s="210"/>
      <c r="D24" s="210"/>
      <c r="E24" s="210"/>
      <c r="F24" s="210"/>
      <c r="G24" s="210"/>
      <c r="H24" s="210"/>
      <c r="I24" s="127"/>
      <c r="J24" s="127"/>
      <c r="K24" s="127"/>
      <c r="L24" s="127"/>
      <c r="M24" s="127"/>
      <c r="N24" s="127"/>
      <c r="O24" s="127"/>
      <c r="P24" s="127"/>
      <c r="Q24" s="127"/>
      <c r="R24" s="127"/>
      <c r="S24" s="127"/>
      <c r="T24" s="127"/>
      <c r="U24" s="127"/>
      <c r="V24" s="127"/>
      <c r="W24" s="127"/>
      <c r="X24" s="127"/>
      <c r="Y24" s="127"/>
      <c r="Z24" s="127"/>
      <c r="AA24" s="45"/>
      <c r="AB24" s="211"/>
      <c r="AC24" s="212"/>
      <c r="AD24" s="212"/>
      <c r="AE24" s="212"/>
      <c r="AF24" s="212"/>
      <c r="AG24" s="212"/>
      <c r="AH24" s="212"/>
      <c r="AI24" s="212"/>
      <c r="AJ24" s="212"/>
      <c r="AK24" s="212"/>
      <c r="AL24" s="212"/>
      <c r="AM24" s="213"/>
    </row>
    <row r="25" spans="2:45" ht="23.45" customHeight="1" x14ac:dyDescent="0.2">
      <c r="B25" s="44" t="s">
        <v>86</v>
      </c>
      <c r="C25" s="45"/>
      <c r="D25" s="42"/>
      <c r="E25" s="42"/>
      <c r="F25" s="42"/>
      <c r="G25" s="46"/>
      <c r="H25" s="42"/>
      <c r="I25" s="27"/>
      <c r="J25" s="27"/>
      <c r="K25" s="27"/>
      <c r="L25" s="27"/>
      <c r="M25" s="27"/>
      <c r="N25" s="27"/>
      <c r="O25" s="194" t="s">
        <v>84</v>
      </c>
      <c r="P25" s="194"/>
      <c r="Q25" s="194"/>
      <c r="R25" s="194"/>
      <c r="S25" s="194"/>
      <c r="T25" s="195"/>
      <c r="U25" s="195"/>
      <c r="V25" s="195"/>
      <c r="W25" s="195"/>
      <c r="X25" s="195"/>
      <c r="Y25" s="195"/>
      <c r="Z25" s="195"/>
      <c r="AA25" s="47"/>
      <c r="AB25" s="196">
        <v>0</v>
      </c>
      <c r="AC25" s="196"/>
      <c r="AD25" s="196"/>
      <c r="AE25" s="196"/>
      <c r="AF25" s="196"/>
      <c r="AG25" s="196"/>
      <c r="AH25" s="196"/>
      <c r="AI25" s="196"/>
      <c r="AJ25" s="196"/>
      <c r="AK25" s="196"/>
      <c r="AL25" s="196"/>
      <c r="AM25" s="197"/>
    </row>
    <row r="26" spans="2:45" ht="20.100000000000001" customHeight="1" x14ac:dyDescent="0.2">
      <c r="B26" s="198" t="s">
        <v>85</v>
      </c>
      <c r="C26" s="178"/>
      <c r="D26" s="178"/>
      <c r="E26" s="178"/>
      <c r="F26" s="178"/>
      <c r="G26" s="178"/>
      <c r="H26" s="178"/>
      <c r="I26" s="127"/>
      <c r="J26" s="127"/>
      <c r="K26" s="127"/>
      <c r="L26" s="127"/>
      <c r="M26" s="127"/>
      <c r="N26" s="127"/>
      <c r="O26" s="127"/>
      <c r="P26" s="127"/>
      <c r="Q26" s="127"/>
      <c r="R26" s="127"/>
      <c r="S26" s="127"/>
      <c r="T26" s="127"/>
      <c r="U26" s="127"/>
      <c r="V26" s="127"/>
      <c r="W26" s="127"/>
      <c r="X26" s="127"/>
      <c r="Y26" s="127"/>
      <c r="Z26" s="127"/>
      <c r="AA26" s="45"/>
      <c r="AB26" s="199"/>
      <c r="AC26" s="200"/>
      <c r="AD26" s="200"/>
      <c r="AE26" s="200"/>
      <c r="AF26" s="200"/>
      <c r="AG26" s="200"/>
      <c r="AH26" s="200"/>
      <c r="AI26" s="200"/>
      <c r="AJ26" s="200"/>
      <c r="AK26" s="200"/>
      <c r="AL26" s="200"/>
      <c r="AM26" s="201"/>
    </row>
    <row r="27" spans="2:45" ht="20.100000000000001" customHeight="1" x14ac:dyDescent="0.2">
      <c r="B27" s="168" t="s">
        <v>87</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69"/>
      <c r="AB27" s="160">
        <v>0</v>
      </c>
      <c r="AC27" s="160"/>
      <c r="AD27" s="160"/>
      <c r="AE27" s="160"/>
      <c r="AF27" s="160"/>
      <c r="AG27" s="160"/>
      <c r="AH27" s="160">
        <v>80000</v>
      </c>
      <c r="AI27" s="160"/>
      <c r="AJ27" s="160"/>
      <c r="AK27" s="160"/>
      <c r="AL27" s="160"/>
      <c r="AM27" s="193"/>
    </row>
    <row r="28" spans="2:45" ht="28.15" customHeight="1" x14ac:dyDescent="0.2">
      <c r="B28" s="214" t="s">
        <v>88</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6"/>
      <c r="AB28" s="160">
        <v>0</v>
      </c>
      <c r="AC28" s="160"/>
      <c r="AD28" s="160"/>
      <c r="AE28" s="160"/>
      <c r="AF28" s="160"/>
      <c r="AG28" s="160"/>
      <c r="AH28" s="160">
        <v>50000</v>
      </c>
      <c r="AI28" s="160"/>
      <c r="AJ28" s="160"/>
      <c r="AK28" s="160"/>
      <c r="AL28" s="160"/>
      <c r="AM28" s="193"/>
    </row>
    <row r="29" spans="2:45" ht="20.100000000000001" customHeight="1" x14ac:dyDescent="0.2">
      <c r="B29" s="168" t="s">
        <v>89</v>
      </c>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69"/>
      <c r="AB29" s="160">
        <v>0</v>
      </c>
      <c r="AC29" s="160"/>
      <c r="AD29" s="160"/>
      <c r="AE29" s="160"/>
      <c r="AF29" s="160"/>
      <c r="AG29" s="160"/>
      <c r="AH29" s="160">
        <v>25000</v>
      </c>
      <c r="AI29" s="160"/>
      <c r="AJ29" s="160"/>
      <c r="AK29" s="160"/>
      <c r="AL29" s="160"/>
      <c r="AM29" s="193"/>
    </row>
    <row r="30" spans="2:45" ht="20.100000000000001" customHeight="1" x14ac:dyDescent="0.2">
      <c r="B30" s="168" t="s">
        <v>90</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69"/>
      <c r="AB30" s="160">
        <v>0</v>
      </c>
      <c r="AC30" s="160"/>
      <c r="AD30" s="160"/>
      <c r="AE30" s="160"/>
      <c r="AF30" s="160"/>
      <c r="AG30" s="160"/>
      <c r="AH30" s="172">
        <v>25000</v>
      </c>
      <c r="AI30" s="173"/>
      <c r="AJ30" s="173"/>
      <c r="AK30" s="173"/>
      <c r="AL30" s="173"/>
      <c r="AM30" s="175"/>
    </row>
    <row r="31" spans="2:45" ht="20.100000000000001" customHeight="1" x14ac:dyDescent="0.2">
      <c r="B31" s="168" t="s">
        <v>91</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69"/>
      <c r="AB31" s="160">
        <v>0</v>
      </c>
      <c r="AC31" s="160"/>
      <c r="AD31" s="160"/>
      <c r="AE31" s="160"/>
      <c r="AF31" s="160"/>
      <c r="AG31" s="160"/>
      <c r="AH31" s="172">
        <v>25000</v>
      </c>
      <c r="AI31" s="173"/>
      <c r="AJ31" s="173"/>
      <c r="AK31" s="173"/>
      <c r="AL31" s="173"/>
      <c r="AM31" s="175"/>
    </row>
    <row r="32" spans="2:45" ht="28.15" customHeight="1" x14ac:dyDescent="0.2">
      <c r="B32" s="214" t="s">
        <v>92</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6"/>
      <c r="AB32" s="172">
        <v>0</v>
      </c>
      <c r="AC32" s="173"/>
      <c r="AD32" s="173"/>
      <c r="AE32" s="173"/>
      <c r="AF32" s="173"/>
      <c r="AG32" s="174"/>
      <c r="AH32" s="172">
        <v>75000</v>
      </c>
      <c r="AI32" s="173"/>
      <c r="AJ32" s="173"/>
      <c r="AK32" s="173"/>
      <c r="AL32" s="173"/>
      <c r="AM32" s="175"/>
    </row>
    <row r="33" spans="1:85" ht="20.100000000000001" customHeight="1" x14ac:dyDescent="0.2">
      <c r="B33" s="168" t="s">
        <v>93</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69"/>
      <c r="AB33" s="217">
        <f>ROUND(SUM(AB15:AG19,AB23,AB25,AB27:AG32),-3)</f>
        <v>0</v>
      </c>
      <c r="AC33" s="217"/>
      <c r="AD33" s="217"/>
      <c r="AE33" s="217"/>
      <c r="AF33" s="217"/>
      <c r="AG33" s="217"/>
      <c r="AH33" s="217">
        <f>ROUND(SUM(AH15:AM19,AH23,AH25,AH27:AM32),-3)</f>
        <v>1130000</v>
      </c>
      <c r="AI33" s="217"/>
      <c r="AJ33" s="217"/>
      <c r="AK33" s="217"/>
      <c r="AL33" s="217"/>
      <c r="AM33" s="218"/>
      <c r="AN33" s="48"/>
    </row>
    <row r="34" spans="1:85" ht="20.100000000000001" customHeight="1" x14ac:dyDescent="0.2">
      <c r="B34" s="219" t="s">
        <v>94</v>
      </c>
      <c r="C34" s="220"/>
      <c r="D34" s="220"/>
      <c r="E34" s="220"/>
      <c r="F34" s="220"/>
      <c r="G34" s="221">
        <v>5</v>
      </c>
      <c r="H34" s="221"/>
      <c r="I34" s="159" t="s">
        <v>95</v>
      </c>
      <c r="J34" s="159"/>
      <c r="K34" s="159"/>
      <c r="L34" s="159"/>
      <c r="M34" s="159"/>
      <c r="N34" s="31"/>
      <c r="O34" s="31"/>
      <c r="P34" s="31"/>
      <c r="Q34" s="31"/>
      <c r="R34" s="31"/>
      <c r="S34" s="31"/>
      <c r="T34" s="31"/>
      <c r="U34" s="31"/>
      <c r="V34" s="31"/>
      <c r="W34" s="31"/>
      <c r="X34" s="31"/>
      <c r="Y34" s="31"/>
      <c r="Z34" s="31"/>
      <c r="AA34" s="32"/>
      <c r="AB34" s="222">
        <f>IF(AB33=0,0,IF(ROUND(AB33*(G34/100),-3)&lt;1000,1000,ROUND(AB33*(G34/100),-3)))</f>
        <v>0</v>
      </c>
      <c r="AC34" s="223"/>
      <c r="AD34" s="223"/>
      <c r="AE34" s="223"/>
      <c r="AF34" s="223"/>
      <c r="AG34" s="224"/>
      <c r="AH34" s="223">
        <f>IF(AH33=0,0,IF(ROUND(AH33*(G34/100),-3)&lt;1000,1000,ROUND(AH33*(G34/100),-3)))</f>
        <v>57000</v>
      </c>
      <c r="AI34" s="223"/>
      <c r="AJ34" s="223"/>
      <c r="AK34" s="223"/>
      <c r="AL34" s="223"/>
      <c r="AM34" s="225"/>
      <c r="AN34" s="48"/>
    </row>
    <row r="35" spans="1:85" ht="20.100000000000001" customHeight="1" x14ac:dyDescent="0.2">
      <c r="B35" s="168" t="s">
        <v>96</v>
      </c>
      <c r="C35" s="159"/>
      <c r="D35" s="159"/>
      <c r="E35" s="159"/>
      <c r="F35" s="159"/>
      <c r="G35" s="159"/>
      <c r="H35" s="159"/>
      <c r="I35" s="159"/>
      <c r="J35" s="159"/>
      <c r="K35" s="159"/>
      <c r="L35" s="159"/>
      <c r="M35" s="159"/>
      <c r="N35" s="159"/>
      <c r="O35" s="159"/>
      <c r="P35" s="159"/>
      <c r="Q35" s="236">
        <v>5</v>
      </c>
      <c r="R35" s="236"/>
      <c r="S35" s="159" t="s">
        <v>97</v>
      </c>
      <c r="T35" s="159"/>
      <c r="U35" s="159"/>
      <c r="V35" s="159"/>
      <c r="W35" s="159"/>
      <c r="X35" s="159"/>
      <c r="Y35" s="159"/>
      <c r="Z35" s="31"/>
      <c r="AA35" s="32"/>
      <c r="AB35" s="222">
        <f>IF(SUM(AB33:AB34)=0,0,IF(ROUND(SUM(AB33:AB34)*(Q35/100),-3)&lt;1000,1000,ROUND(SUM(AB33:AB34)*(Q35/100),-3)))</f>
        <v>0</v>
      </c>
      <c r="AC35" s="223"/>
      <c r="AD35" s="223"/>
      <c r="AE35" s="223"/>
      <c r="AF35" s="223"/>
      <c r="AG35" s="224"/>
      <c r="AH35" s="222">
        <f>IF(SUM(AH33:AH34)=0,0,IF(ROUND(SUM(AH33:AH34)*(Q35/100),-3)&lt;1000,1000,ROUND(SUM(AH33:AH34)*(Q35/100),-3)))</f>
        <v>59000</v>
      </c>
      <c r="AI35" s="223"/>
      <c r="AJ35" s="223"/>
      <c r="AK35" s="223"/>
      <c r="AL35" s="223"/>
      <c r="AM35" s="225"/>
      <c r="AN35" s="48"/>
    </row>
    <row r="36" spans="1:85" ht="20.100000000000001" customHeight="1" x14ac:dyDescent="0.2">
      <c r="A36" s="27"/>
      <c r="B36" s="49" t="s">
        <v>98</v>
      </c>
      <c r="C36" s="60"/>
      <c r="D36" s="59"/>
      <c r="E36" s="60"/>
      <c r="F36" s="60"/>
      <c r="G36" s="57"/>
      <c r="H36" s="60"/>
      <c r="I36" s="60"/>
      <c r="J36" s="60"/>
      <c r="K36" s="60"/>
      <c r="L36" s="60"/>
      <c r="M36" s="60"/>
      <c r="N36" s="60"/>
      <c r="O36" s="60"/>
      <c r="P36" s="31"/>
      <c r="Q36" s="31"/>
      <c r="R36" s="31"/>
      <c r="S36" s="57"/>
      <c r="T36" s="57"/>
      <c r="U36" s="57"/>
      <c r="V36" s="57"/>
      <c r="W36" s="57"/>
      <c r="X36" s="57"/>
      <c r="Y36" s="57"/>
      <c r="Z36" s="57"/>
      <c r="AA36" s="58"/>
      <c r="AB36" s="237" t="b">
        <f>IF(ROUND(SUM(AB33:AB35),-3)&gt;0,(ROUND(SUM(AB33:AB35),-3)))</f>
        <v>0</v>
      </c>
      <c r="AC36" s="237"/>
      <c r="AD36" s="237"/>
      <c r="AE36" s="237"/>
      <c r="AF36" s="237"/>
      <c r="AG36" s="237"/>
      <c r="AH36" s="237">
        <f>IF(ROUND(SUM(AH33:AH35),-3)&gt;0,(ROUND(SUM(AH33:AH35),-3)))</f>
        <v>1246000</v>
      </c>
      <c r="AI36" s="237"/>
      <c r="AJ36" s="237"/>
      <c r="AK36" s="237"/>
      <c r="AL36" s="237"/>
      <c r="AM36" s="238"/>
    </row>
    <row r="37" spans="1:85" ht="20.100000000000001" customHeight="1" x14ac:dyDescent="0.2">
      <c r="A37" s="27"/>
      <c r="B37" s="56" t="s">
        <v>99</v>
      </c>
      <c r="C37" s="50"/>
      <c r="D37" s="50"/>
      <c r="E37" s="50"/>
      <c r="F37" s="50"/>
      <c r="G37" s="51"/>
      <c r="H37" s="50"/>
      <c r="I37" s="50"/>
      <c r="J37" s="50"/>
      <c r="K37" s="50"/>
      <c r="L37" s="50"/>
      <c r="M37" s="50"/>
      <c r="N37" s="50"/>
      <c r="O37" s="50"/>
      <c r="P37" s="50"/>
      <c r="Q37" s="50"/>
      <c r="R37" s="50"/>
      <c r="S37" s="50"/>
      <c r="T37" s="50"/>
      <c r="U37" s="50"/>
      <c r="V37" s="50"/>
      <c r="W37" s="50"/>
      <c r="X37" s="50"/>
      <c r="Y37" s="50"/>
      <c r="Z37" s="50"/>
      <c r="AA37" s="52"/>
      <c r="AB37" s="226" t="b">
        <f>IF(ROUND(SUM(AB12:AG14,AB36),-3)&gt;0,(ROUND(SUM(AB12:AG14,AB36),-3)))</f>
        <v>0</v>
      </c>
      <c r="AC37" s="227"/>
      <c r="AD37" s="227"/>
      <c r="AE37" s="227"/>
      <c r="AF37" s="227"/>
      <c r="AG37" s="228"/>
      <c r="AH37" s="226">
        <f>IF(ROUND(SUM(AH12:AM14,AH36),-3)&gt;0,(ROUND(SUM(AH12:AM14,AH36),-3)))</f>
        <v>1646000</v>
      </c>
      <c r="AI37" s="227"/>
      <c r="AJ37" s="227"/>
      <c r="AK37" s="227"/>
      <c r="AL37" s="227"/>
      <c r="AM37" s="229"/>
    </row>
    <row r="38" spans="1:85" ht="20.100000000000001" customHeight="1" x14ac:dyDescent="0.2">
      <c r="B38" s="40" t="s">
        <v>100</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222">
        <f>IF(ROUND(AB37/AB9,-3)&lt;1000,1000,ROUND(AB37/AB9,-3))</f>
        <v>1000</v>
      </c>
      <c r="AC38" s="223"/>
      <c r="AD38" s="223"/>
      <c r="AE38" s="223"/>
      <c r="AF38" s="223"/>
      <c r="AG38" s="224"/>
      <c r="AH38" s="222">
        <f>IF(ROUND(AH37/AB9,-3)&lt;1000,1000,ROUND(AH37/AB9,-3))</f>
        <v>16460000</v>
      </c>
      <c r="AI38" s="223"/>
      <c r="AJ38" s="223"/>
      <c r="AK38" s="223"/>
      <c r="AL38" s="223"/>
      <c r="AM38" s="225"/>
    </row>
    <row r="39" spans="1:85" ht="10.5" customHeight="1" x14ac:dyDescent="0.2">
      <c r="A39" s="53"/>
      <c r="B39" s="230" t="s">
        <v>101</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c r="CC39" s="27"/>
    </row>
    <row r="40" spans="1:85" s="50" customFormat="1" ht="27" customHeight="1" thickBot="1" x14ac:dyDescent="0.25">
      <c r="A40" s="53"/>
      <c r="B40" s="233"/>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5"/>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row>
    <row r="41" spans="1:85" s="28" customFormat="1" ht="18.95" customHeight="1" x14ac:dyDescent="0.2">
      <c r="A41" s="42"/>
      <c r="B41" s="42"/>
      <c r="C41" s="54"/>
      <c r="D41" s="54"/>
      <c r="E41" s="54"/>
      <c r="F41" s="54"/>
      <c r="G41" s="46"/>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1:85" s="28" customFormat="1" ht="10.5" customHeight="1" x14ac:dyDescent="0.2">
      <c r="C42" s="42"/>
      <c r="D42" s="42"/>
      <c r="E42" s="42"/>
      <c r="F42" s="42"/>
      <c r="G42" s="46"/>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row>
    <row r="43" spans="1:85" ht="17.25" customHeight="1" x14ac:dyDescent="0.2">
      <c r="C43" s="27"/>
      <c r="D43" s="27"/>
      <c r="E43" s="27"/>
      <c r="F43" s="27"/>
      <c r="G43" s="55"/>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42"/>
      <c r="AI43" s="27"/>
      <c r="AJ43" s="27"/>
      <c r="AK43" s="27"/>
      <c r="AL43" s="27"/>
      <c r="AM43" s="27"/>
    </row>
  </sheetData>
  <sheetProtection sheet="1" objects="1" scenarios="1" selectLockedCells="1"/>
  <mergeCells count="113">
    <mergeCell ref="AB37:AG37"/>
    <mergeCell ref="AH37:AM37"/>
    <mergeCell ref="AB38:AG38"/>
    <mergeCell ref="AH38:AM38"/>
    <mergeCell ref="B39:AM39"/>
    <mergeCell ref="B40:AM40"/>
    <mergeCell ref="B35:P35"/>
    <mergeCell ref="Q35:R35"/>
    <mergeCell ref="S35:Y35"/>
    <mergeCell ref="AB35:AG35"/>
    <mergeCell ref="AH35:AM35"/>
    <mergeCell ref="AB36:AG36"/>
    <mergeCell ref="AH36:AM36"/>
    <mergeCell ref="B33:AA33"/>
    <mergeCell ref="AB33:AG33"/>
    <mergeCell ref="AH33:AM33"/>
    <mergeCell ref="B34:F34"/>
    <mergeCell ref="G34:H34"/>
    <mergeCell ref="I34:M34"/>
    <mergeCell ref="AB34:AG34"/>
    <mergeCell ref="AH34:AM34"/>
    <mergeCell ref="B31:AA31"/>
    <mergeCell ref="AB31:AG31"/>
    <mergeCell ref="AH31:AM31"/>
    <mergeCell ref="B32:AA32"/>
    <mergeCell ref="AB32:AG32"/>
    <mergeCell ref="AH32:AM32"/>
    <mergeCell ref="B29:AA29"/>
    <mergeCell ref="AB29:AG29"/>
    <mergeCell ref="AH29:AM29"/>
    <mergeCell ref="B30:AA30"/>
    <mergeCell ref="AB30:AG30"/>
    <mergeCell ref="AH30:AM30"/>
    <mergeCell ref="B27:AA27"/>
    <mergeCell ref="AB27:AG27"/>
    <mergeCell ref="AH27:AM27"/>
    <mergeCell ref="B28:AA28"/>
    <mergeCell ref="AB28:AG28"/>
    <mergeCell ref="AH28:AM28"/>
    <mergeCell ref="O25:S25"/>
    <mergeCell ref="T25:Z25"/>
    <mergeCell ref="AB25:AG25"/>
    <mergeCell ref="AH25:AM25"/>
    <mergeCell ref="B26:H26"/>
    <mergeCell ref="I26:Z26"/>
    <mergeCell ref="AB26:AG26"/>
    <mergeCell ref="AH26:AM26"/>
    <mergeCell ref="J23:N23"/>
    <mergeCell ref="O23:Z23"/>
    <mergeCell ref="AB23:AG23"/>
    <mergeCell ref="AH23:AM23"/>
    <mergeCell ref="B24:H24"/>
    <mergeCell ref="I24:Z24"/>
    <mergeCell ref="AB24:AG24"/>
    <mergeCell ref="AH24:AM24"/>
    <mergeCell ref="C20:L20"/>
    <mergeCell ref="M20:Z20"/>
    <mergeCell ref="AB20:AM22"/>
    <mergeCell ref="C21:H21"/>
    <mergeCell ref="J21:K21"/>
    <mergeCell ref="B22:AA22"/>
    <mergeCell ref="B18:AA18"/>
    <mergeCell ref="AB18:AG18"/>
    <mergeCell ref="AH18:AM18"/>
    <mergeCell ref="B19:AA19"/>
    <mergeCell ref="AB19:AG19"/>
    <mergeCell ref="AH19:AM19"/>
    <mergeCell ref="AB15:AG15"/>
    <mergeCell ref="AH15:AM15"/>
    <mergeCell ref="B16:AA16"/>
    <mergeCell ref="AB16:AG16"/>
    <mergeCell ref="AH16:AM16"/>
    <mergeCell ref="B17:AA17"/>
    <mergeCell ref="AB17:AG17"/>
    <mergeCell ref="AH17:AM17"/>
    <mergeCell ref="B13:AA13"/>
    <mergeCell ref="AB13:AG13"/>
    <mergeCell ref="AH13:AM13"/>
    <mergeCell ref="H14:M14"/>
    <mergeCell ref="N14:P14"/>
    <mergeCell ref="Q14:W14"/>
    <mergeCell ref="X14:Z14"/>
    <mergeCell ref="AB14:AG14"/>
    <mergeCell ref="AH14:AM14"/>
    <mergeCell ref="B10:AM10"/>
    <mergeCell ref="B11:AA11"/>
    <mergeCell ref="AB11:AG11"/>
    <mergeCell ref="AH11:AM11"/>
    <mergeCell ref="B12:AA12"/>
    <mergeCell ref="AB12:AG12"/>
    <mergeCell ref="AH12:AM12"/>
    <mergeCell ref="B8:J8"/>
    <mergeCell ref="K8:S8"/>
    <mergeCell ref="T8:AA8"/>
    <mergeCell ref="AB8:AM8"/>
    <mergeCell ref="B9:J9"/>
    <mergeCell ref="K9:S9"/>
    <mergeCell ref="T9:AA9"/>
    <mergeCell ref="AB9:AM9"/>
    <mergeCell ref="B5:G5"/>
    <mergeCell ref="H5:AF5"/>
    <mergeCell ref="AG5:AM5"/>
    <mergeCell ref="B6:AF6"/>
    <mergeCell ref="AG6:AM6"/>
    <mergeCell ref="B7:AF7"/>
    <mergeCell ref="AG7:AM7"/>
    <mergeCell ref="B1:G1"/>
    <mergeCell ref="H1:AG1"/>
    <mergeCell ref="AH1:AM1"/>
    <mergeCell ref="AH2:AM2"/>
    <mergeCell ref="B4:G4"/>
    <mergeCell ref="H4:AF4"/>
    <mergeCell ref="AG4:AM4"/>
  </mergeCells>
  <conditionalFormatting sqref="AB38">
    <cfRule type="expression" dxfId="4" priority="3" stopIfTrue="1">
      <formula>ISERROR($AB$38)</formula>
    </cfRule>
  </conditionalFormatting>
  <conditionalFormatting sqref="AH38">
    <cfRule type="expression" dxfId="3" priority="4" stopIfTrue="1">
      <formula>ISERROR($AH$38)</formula>
    </cfRule>
  </conditionalFormatting>
  <conditionalFormatting sqref="AB34:AM35">
    <cfRule type="expression" dxfId="2" priority="5" stopIfTrue="1">
      <formula>""</formula>
    </cfRule>
  </conditionalFormatting>
  <conditionalFormatting sqref="AB37:AM37">
    <cfRule type="cellIs" dxfId="1" priority="2" operator="equal">
      <formula>FALSE</formula>
    </cfRule>
  </conditionalFormatting>
  <conditionalFormatting sqref="AB36:AM36">
    <cfRule type="cellIs" dxfId="0" priority="1" operator="equal">
      <formula>FALSE</formula>
    </cfRule>
  </conditionalFormatting>
  <dataValidations count="1">
    <dataValidation type="whole" errorStyle="information" allowBlank="1" showInputMessage="1" showErrorMessage="1" errorTitle="Invalid Data" error="You must enter a number between 1 and 100.  Click Cancel and retry. " sqref="G34:H34 Q35">
      <formula1>1</formula1>
      <formula2>100</formula2>
    </dataValidation>
  </dataValidations>
  <pageMargins left="0.25" right="0.25" top="0.25" bottom="0.05" header="0.5" footer="0.5"/>
  <pageSetup orientation="portrait" cellComments="atEn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142875</xdr:colOff>
                    <xdr:row>22</xdr:row>
                    <xdr:rowOff>47625</xdr:rowOff>
                  </from>
                  <to>
                    <xdr:col>3</xdr:col>
                    <xdr:colOff>85725</xdr:colOff>
                    <xdr:row>23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142875</xdr:colOff>
                    <xdr:row>24</xdr:row>
                    <xdr:rowOff>95250</xdr:rowOff>
                  </from>
                  <to>
                    <xdr:col>3</xdr:col>
                    <xdr:colOff>85725</xdr:colOff>
                    <xdr:row>25</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38100</xdr:colOff>
                    <xdr:row>14</xdr:row>
                    <xdr:rowOff>47625</xdr:rowOff>
                  </from>
                  <to>
                    <xdr:col>10</xdr:col>
                    <xdr:colOff>133350</xdr:colOff>
                    <xdr:row>15</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12</xdr:col>
                    <xdr:colOff>38100</xdr:colOff>
                    <xdr:row>14</xdr:row>
                    <xdr:rowOff>47625</xdr:rowOff>
                  </from>
                  <to>
                    <xdr:col>13</xdr:col>
                    <xdr:colOff>133350</xdr:colOff>
                    <xdr:row>15</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16</xdr:col>
                    <xdr:colOff>9525</xdr:colOff>
                    <xdr:row>14</xdr:row>
                    <xdr:rowOff>47625</xdr:rowOff>
                  </from>
                  <to>
                    <xdr:col>17</xdr:col>
                    <xdr:colOff>104775</xdr:colOff>
                    <xdr:row>15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9525</xdr:colOff>
                    <xdr:row>14</xdr:row>
                    <xdr:rowOff>47625</xdr:rowOff>
                  </from>
                  <to>
                    <xdr:col>21</xdr:col>
                    <xdr:colOff>104775</xdr:colOff>
                    <xdr:row>15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19050</xdr:colOff>
                    <xdr:row>20</xdr:row>
                    <xdr:rowOff>47625</xdr:rowOff>
                  </from>
                  <to>
                    <xdr:col>9</xdr:col>
                    <xdr:colOff>114300</xdr:colOff>
                    <xdr:row>21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19050</xdr:colOff>
                    <xdr:row>20</xdr:row>
                    <xdr:rowOff>47625</xdr:rowOff>
                  </from>
                  <to>
                    <xdr:col>12</xdr:col>
                    <xdr:colOff>114300</xdr:colOff>
                    <xdr:row>21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workbookViewId="0">
      <selection activeCell="Q13" sqref="Q13"/>
    </sheetView>
  </sheetViews>
  <sheetFormatPr defaultRowHeight="15" x14ac:dyDescent="0.25"/>
  <sheetData>
    <row r="1" spans="1:30" x14ac:dyDescent="0.25">
      <c r="A1" t="s">
        <v>326</v>
      </c>
      <c r="B1" t="s">
        <v>325</v>
      </c>
      <c r="C1" t="s">
        <v>324</v>
      </c>
      <c r="D1" t="s">
        <v>323</v>
      </c>
      <c r="E1" t="s">
        <v>322</v>
      </c>
      <c r="F1" t="s">
        <v>321</v>
      </c>
      <c r="G1" t="s">
        <v>320</v>
      </c>
      <c r="H1" t="s">
        <v>319</v>
      </c>
      <c r="I1" t="s">
        <v>318</v>
      </c>
      <c r="J1" t="s">
        <v>317</v>
      </c>
      <c r="K1" t="s">
        <v>316</v>
      </c>
      <c r="L1" t="s">
        <v>315</v>
      </c>
      <c r="M1" t="s">
        <v>314</v>
      </c>
      <c r="N1" t="s">
        <v>313</v>
      </c>
      <c r="O1" t="s">
        <v>312</v>
      </c>
      <c r="P1" t="s">
        <v>311</v>
      </c>
      <c r="Q1" t="s">
        <v>310</v>
      </c>
      <c r="R1" t="s">
        <v>309</v>
      </c>
      <c r="S1" t="s">
        <v>308</v>
      </c>
      <c r="T1" t="s">
        <v>307</v>
      </c>
      <c r="U1" t="s">
        <v>306</v>
      </c>
      <c r="V1" t="s">
        <v>305</v>
      </c>
      <c r="W1" t="s">
        <v>304</v>
      </c>
      <c r="X1" t="s">
        <v>303</v>
      </c>
      <c r="Y1" t="s">
        <v>302</v>
      </c>
      <c r="Z1" t="s">
        <v>301</v>
      </c>
      <c r="AA1" t="s">
        <v>300</v>
      </c>
      <c r="AB1" t="s">
        <v>299</v>
      </c>
      <c r="AC1" t="s">
        <v>298</v>
      </c>
      <c r="AD1" t="s">
        <v>297</v>
      </c>
    </row>
    <row r="2" spans="1:30" x14ac:dyDescent="0.25">
      <c r="A2" t="s">
        <v>296</v>
      </c>
      <c r="B2" t="s">
        <v>295</v>
      </c>
      <c r="C2">
        <v>2019</v>
      </c>
      <c r="D2" s="239">
        <v>43816</v>
      </c>
      <c r="E2" t="b">
        <v>0</v>
      </c>
      <c r="F2" t="s">
        <v>154</v>
      </c>
      <c r="H2" t="s">
        <v>294</v>
      </c>
      <c r="I2" t="s">
        <v>293</v>
      </c>
      <c r="J2" t="s">
        <v>162</v>
      </c>
      <c r="K2" t="s">
        <v>152</v>
      </c>
      <c r="L2">
        <v>40</v>
      </c>
      <c r="N2" t="s">
        <v>173</v>
      </c>
      <c r="O2" t="s">
        <v>150</v>
      </c>
      <c r="P2" t="s">
        <v>145</v>
      </c>
      <c r="Q2" t="b">
        <v>0</v>
      </c>
      <c r="R2" t="b">
        <v>0</v>
      </c>
      <c r="S2" t="s">
        <v>292</v>
      </c>
      <c r="T2" t="s">
        <v>292</v>
      </c>
      <c r="U2" t="s">
        <v>291</v>
      </c>
      <c r="V2" t="s">
        <v>290</v>
      </c>
      <c r="W2" t="s">
        <v>145</v>
      </c>
      <c r="X2" t="s">
        <v>145</v>
      </c>
      <c r="Y2" t="s">
        <v>145</v>
      </c>
      <c r="AA2" t="s">
        <v>158</v>
      </c>
      <c r="AB2" t="s">
        <v>143</v>
      </c>
      <c r="AC2" t="s">
        <v>143</v>
      </c>
      <c r="AD2">
        <v>124373</v>
      </c>
    </row>
    <row r="3" spans="1:30" x14ac:dyDescent="0.25">
      <c r="A3" t="s">
        <v>289</v>
      </c>
      <c r="B3" t="s">
        <v>288</v>
      </c>
      <c r="C3">
        <v>2016</v>
      </c>
      <c r="D3" s="239">
        <v>42686</v>
      </c>
      <c r="E3" t="b">
        <v>1</v>
      </c>
      <c r="F3" t="s">
        <v>155</v>
      </c>
      <c r="H3" t="s">
        <v>154</v>
      </c>
      <c r="I3" t="s">
        <v>287</v>
      </c>
      <c r="J3" t="s">
        <v>193</v>
      </c>
      <c r="K3" t="s">
        <v>152</v>
      </c>
      <c r="L3">
        <v>40</v>
      </c>
      <c r="N3" t="s">
        <v>151</v>
      </c>
      <c r="O3" t="s">
        <v>150</v>
      </c>
      <c r="P3" t="s">
        <v>145</v>
      </c>
      <c r="Q3" t="b">
        <v>0</v>
      </c>
      <c r="R3" t="b">
        <v>0</v>
      </c>
      <c r="S3" t="s">
        <v>161</v>
      </c>
      <c r="T3" t="s">
        <v>161</v>
      </c>
      <c r="U3" t="s">
        <v>160</v>
      </c>
      <c r="V3" t="s">
        <v>159</v>
      </c>
      <c r="W3" t="s">
        <v>145</v>
      </c>
      <c r="X3" t="s">
        <v>145</v>
      </c>
      <c r="Y3" t="s">
        <v>145</v>
      </c>
      <c r="AA3" t="s">
        <v>158</v>
      </c>
      <c r="AB3" t="s">
        <v>143</v>
      </c>
      <c r="AC3" t="s">
        <v>143</v>
      </c>
      <c r="AD3">
        <v>44092</v>
      </c>
    </row>
    <row r="4" spans="1:30" x14ac:dyDescent="0.25">
      <c r="A4" t="s">
        <v>286</v>
      </c>
      <c r="B4" t="s">
        <v>266</v>
      </c>
      <c r="C4">
        <v>2015</v>
      </c>
      <c r="D4" s="239">
        <v>42077</v>
      </c>
      <c r="E4" t="b">
        <v>1</v>
      </c>
      <c r="F4" t="s">
        <v>190</v>
      </c>
      <c r="G4" t="s">
        <v>154</v>
      </c>
      <c r="J4" t="s">
        <v>153</v>
      </c>
      <c r="K4" t="s">
        <v>224</v>
      </c>
      <c r="L4">
        <v>40</v>
      </c>
      <c r="M4">
        <v>40</v>
      </c>
      <c r="N4" t="s">
        <v>244</v>
      </c>
      <c r="O4" t="s">
        <v>150</v>
      </c>
      <c r="P4" t="s">
        <v>145</v>
      </c>
      <c r="Q4" t="b">
        <v>0</v>
      </c>
      <c r="R4" t="b">
        <v>0</v>
      </c>
      <c r="S4" t="s">
        <v>183</v>
      </c>
      <c r="T4" t="s">
        <v>183</v>
      </c>
      <c r="U4" t="s">
        <v>182</v>
      </c>
      <c r="V4" t="s">
        <v>178</v>
      </c>
      <c r="W4" t="s">
        <v>145</v>
      </c>
      <c r="X4" t="s">
        <v>145</v>
      </c>
      <c r="Y4" t="s">
        <v>166</v>
      </c>
      <c r="Z4" t="s">
        <v>165</v>
      </c>
      <c r="AA4" t="s">
        <v>144</v>
      </c>
      <c r="AB4" t="s">
        <v>143</v>
      </c>
      <c r="AC4" t="s">
        <v>143</v>
      </c>
      <c r="AD4">
        <v>3530</v>
      </c>
    </row>
    <row r="5" spans="1:30" x14ac:dyDescent="0.25">
      <c r="A5" t="s">
        <v>285</v>
      </c>
      <c r="B5" t="s">
        <v>266</v>
      </c>
      <c r="C5">
        <v>2016</v>
      </c>
      <c r="D5" s="239">
        <v>42417</v>
      </c>
      <c r="E5" t="b">
        <v>0</v>
      </c>
      <c r="F5" t="s">
        <v>155</v>
      </c>
      <c r="H5" t="s">
        <v>154</v>
      </c>
      <c r="I5" t="s">
        <v>284</v>
      </c>
      <c r="J5" t="s">
        <v>162</v>
      </c>
      <c r="K5" t="s">
        <v>152</v>
      </c>
      <c r="L5">
        <v>40</v>
      </c>
      <c r="N5" t="s">
        <v>208</v>
      </c>
      <c r="O5" t="s">
        <v>150</v>
      </c>
      <c r="P5" t="s">
        <v>145</v>
      </c>
      <c r="Q5" t="b">
        <v>0</v>
      </c>
      <c r="R5" t="b">
        <v>0</v>
      </c>
      <c r="S5" t="s">
        <v>161</v>
      </c>
      <c r="T5" t="s">
        <v>161</v>
      </c>
      <c r="U5" t="s">
        <v>160</v>
      </c>
      <c r="V5" t="s">
        <v>159</v>
      </c>
      <c r="W5" t="s">
        <v>145</v>
      </c>
      <c r="X5" t="s">
        <v>145</v>
      </c>
      <c r="Y5" t="s">
        <v>145</v>
      </c>
      <c r="AA5" t="s">
        <v>158</v>
      </c>
      <c r="AB5" t="s">
        <v>143</v>
      </c>
      <c r="AC5" t="s">
        <v>143</v>
      </c>
      <c r="AD5">
        <v>26535</v>
      </c>
    </row>
    <row r="6" spans="1:30" x14ac:dyDescent="0.25">
      <c r="A6" t="s">
        <v>283</v>
      </c>
      <c r="B6" t="s">
        <v>266</v>
      </c>
      <c r="C6">
        <v>2016</v>
      </c>
      <c r="D6" s="239">
        <v>42434</v>
      </c>
      <c r="E6" t="b">
        <v>1</v>
      </c>
      <c r="F6" t="s">
        <v>248</v>
      </c>
      <c r="G6" t="s">
        <v>242</v>
      </c>
      <c r="J6" t="s">
        <v>193</v>
      </c>
      <c r="K6" t="s">
        <v>236</v>
      </c>
      <c r="N6" t="s">
        <v>244</v>
      </c>
      <c r="O6" t="s">
        <v>150</v>
      </c>
      <c r="P6" t="s">
        <v>145</v>
      </c>
      <c r="Q6" t="b">
        <v>0</v>
      </c>
      <c r="R6" t="b">
        <v>0</v>
      </c>
      <c r="S6" t="s">
        <v>183</v>
      </c>
      <c r="T6" t="s">
        <v>183</v>
      </c>
      <c r="U6" t="s">
        <v>182</v>
      </c>
      <c r="V6" t="s">
        <v>145</v>
      </c>
      <c r="W6" t="s">
        <v>145</v>
      </c>
      <c r="X6" t="s">
        <v>145</v>
      </c>
      <c r="Y6" t="s">
        <v>166</v>
      </c>
      <c r="Z6" t="s">
        <v>165</v>
      </c>
      <c r="AA6" t="s">
        <v>144</v>
      </c>
      <c r="AB6" t="s">
        <v>143</v>
      </c>
      <c r="AC6" t="s">
        <v>143</v>
      </c>
      <c r="AD6">
        <v>27836</v>
      </c>
    </row>
    <row r="7" spans="1:30" x14ac:dyDescent="0.25">
      <c r="A7" t="s">
        <v>282</v>
      </c>
      <c r="B7" t="s">
        <v>266</v>
      </c>
      <c r="C7">
        <v>2016</v>
      </c>
      <c r="D7" s="239">
        <v>42475</v>
      </c>
      <c r="E7" t="b">
        <v>0</v>
      </c>
      <c r="F7" t="s">
        <v>246</v>
      </c>
      <c r="H7" t="s">
        <v>242</v>
      </c>
      <c r="I7" t="s">
        <v>281</v>
      </c>
      <c r="J7" t="s">
        <v>162</v>
      </c>
      <c r="K7" t="s">
        <v>224</v>
      </c>
      <c r="N7" t="s">
        <v>208</v>
      </c>
      <c r="O7" t="s">
        <v>150</v>
      </c>
      <c r="P7" t="s">
        <v>145</v>
      </c>
      <c r="Q7" t="b">
        <v>0</v>
      </c>
      <c r="R7" t="b">
        <v>0</v>
      </c>
      <c r="S7" t="s">
        <v>161</v>
      </c>
      <c r="T7" t="s">
        <v>161</v>
      </c>
      <c r="U7" t="s">
        <v>160</v>
      </c>
      <c r="V7" t="s">
        <v>145</v>
      </c>
      <c r="W7" t="s">
        <v>145</v>
      </c>
      <c r="X7" t="s">
        <v>145</v>
      </c>
      <c r="Y7" t="s">
        <v>145</v>
      </c>
      <c r="Z7" t="s">
        <v>165</v>
      </c>
      <c r="AA7" t="s">
        <v>158</v>
      </c>
      <c r="AB7" t="s">
        <v>143</v>
      </c>
      <c r="AC7" t="s">
        <v>143</v>
      </c>
      <c r="AD7">
        <v>29696</v>
      </c>
    </row>
    <row r="8" spans="1:30" x14ac:dyDescent="0.25">
      <c r="A8" t="s">
        <v>280</v>
      </c>
      <c r="B8" t="s">
        <v>266</v>
      </c>
      <c r="C8">
        <v>2016</v>
      </c>
      <c r="D8" s="239">
        <v>42574</v>
      </c>
      <c r="E8" t="b">
        <v>1</v>
      </c>
      <c r="F8" t="s">
        <v>241</v>
      </c>
      <c r="G8" t="s">
        <v>154</v>
      </c>
      <c r="J8" t="s">
        <v>153</v>
      </c>
      <c r="K8" t="s">
        <v>236</v>
      </c>
      <c r="L8">
        <v>15</v>
      </c>
      <c r="M8">
        <v>15</v>
      </c>
      <c r="N8" t="s">
        <v>151</v>
      </c>
      <c r="O8" t="s">
        <v>150</v>
      </c>
      <c r="P8" t="s">
        <v>145</v>
      </c>
      <c r="Q8" t="b">
        <v>1</v>
      </c>
      <c r="R8" t="b">
        <v>1</v>
      </c>
      <c r="S8" t="s">
        <v>204</v>
      </c>
      <c r="T8" t="s">
        <v>204</v>
      </c>
      <c r="U8" t="s">
        <v>279</v>
      </c>
      <c r="V8" t="s">
        <v>147</v>
      </c>
      <c r="W8" t="s">
        <v>145</v>
      </c>
      <c r="X8" t="s">
        <v>145</v>
      </c>
      <c r="Y8" t="s">
        <v>145</v>
      </c>
      <c r="AA8" t="s">
        <v>144</v>
      </c>
      <c r="AB8" t="s">
        <v>143</v>
      </c>
      <c r="AC8" t="s">
        <v>143</v>
      </c>
      <c r="AD8">
        <v>36116</v>
      </c>
    </row>
    <row r="9" spans="1:30" x14ac:dyDescent="0.25">
      <c r="A9" t="s">
        <v>278</v>
      </c>
      <c r="B9" t="s">
        <v>266</v>
      </c>
      <c r="C9">
        <v>2016</v>
      </c>
      <c r="D9" s="239">
        <v>42637</v>
      </c>
      <c r="E9" t="b">
        <v>1</v>
      </c>
      <c r="F9" t="s">
        <v>241</v>
      </c>
      <c r="G9" t="s">
        <v>242</v>
      </c>
      <c r="J9" t="s">
        <v>153</v>
      </c>
      <c r="K9" t="s">
        <v>152</v>
      </c>
      <c r="L9">
        <v>15</v>
      </c>
      <c r="N9" t="s">
        <v>151</v>
      </c>
      <c r="O9" t="s">
        <v>150</v>
      </c>
      <c r="P9" t="s">
        <v>145</v>
      </c>
      <c r="Q9" t="b">
        <v>1</v>
      </c>
      <c r="R9" t="b">
        <v>1</v>
      </c>
      <c r="S9" t="s">
        <v>275</v>
      </c>
      <c r="T9" t="s">
        <v>275</v>
      </c>
      <c r="U9" t="s">
        <v>277</v>
      </c>
      <c r="V9" t="s">
        <v>147</v>
      </c>
      <c r="W9" t="s">
        <v>201</v>
      </c>
      <c r="X9" t="s">
        <v>268</v>
      </c>
      <c r="Y9" t="s">
        <v>166</v>
      </c>
      <c r="Z9" t="s">
        <v>165</v>
      </c>
      <c r="AA9" t="s">
        <v>158</v>
      </c>
      <c r="AB9" t="s">
        <v>143</v>
      </c>
      <c r="AC9" t="s">
        <v>143</v>
      </c>
      <c r="AD9">
        <v>40228</v>
      </c>
    </row>
    <row r="10" spans="1:30" x14ac:dyDescent="0.25">
      <c r="A10" t="s">
        <v>276</v>
      </c>
      <c r="B10" t="s">
        <v>266</v>
      </c>
      <c r="C10">
        <v>2017</v>
      </c>
      <c r="D10" s="239">
        <v>42970</v>
      </c>
      <c r="E10" t="b">
        <v>1</v>
      </c>
      <c r="F10" t="s">
        <v>155</v>
      </c>
      <c r="G10" t="s">
        <v>154</v>
      </c>
      <c r="J10" t="s">
        <v>153</v>
      </c>
      <c r="K10" t="s">
        <v>185</v>
      </c>
      <c r="L10">
        <v>15</v>
      </c>
      <c r="M10">
        <v>15</v>
      </c>
      <c r="N10" t="s">
        <v>208</v>
      </c>
      <c r="O10" t="s">
        <v>150</v>
      </c>
      <c r="P10" t="s">
        <v>145</v>
      </c>
      <c r="Q10" t="b">
        <v>1</v>
      </c>
      <c r="R10" t="b">
        <v>1</v>
      </c>
      <c r="S10" t="s">
        <v>275</v>
      </c>
      <c r="T10" t="s">
        <v>275</v>
      </c>
      <c r="U10" t="s">
        <v>274</v>
      </c>
      <c r="V10" t="s">
        <v>147</v>
      </c>
      <c r="W10" t="s">
        <v>145</v>
      </c>
      <c r="X10" t="s">
        <v>145</v>
      </c>
      <c r="Y10" t="s">
        <v>166</v>
      </c>
      <c r="Z10" t="s">
        <v>165</v>
      </c>
      <c r="AA10" t="s">
        <v>158</v>
      </c>
      <c r="AB10" t="s">
        <v>143</v>
      </c>
      <c r="AC10" t="s">
        <v>143</v>
      </c>
      <c r="AD10">
        <v>65150</v>
      </c>
    </row>
    <row r="11" spans="1:30" x14ac:dyDescent="0.25">
      <c r="A11" t="s">
        <v>273</v>
      </c>
      <c r="B11" t="s">
        <v>266</v>
      </c>
      <c r="C11">
        <v>2017</v>
      </c>
      <c r="D11" s="239">
        <v>43079</v>
      </c>
      <c r="E11" t="b">
        <v>1</v>
      </c>
      <c r="F11" t="s">
        <v>155</v>
      </c>
      <c r="G11" t="s">
        <v>154</v>
      </c>
      <c r="J11" t="s">
        <v>153</v>
      </c>
      <c r="K11" t="s">
        <v>221</v>
      </c>
      <c r="L11">
        <v>15</v>
      </c>
      <c r="M11">
        <v>15</v>
      </c>
      <c r="N11" t="s">
        <v>173</v>
      </c>
      <c r="O11" t="s">
        <v>272</v>
      </c>
      <c r="P11" t="s">
        <v>145</v>
      </c>
      <c r="Q11" t="b">
        <v>0</v>
      </c>
      <c r="R11" t="b">
        <v>0</v>
      </c>
      <c r="S11" t="s">
        <v>183</v>
      </c>
      <c r="T11" t="s">
        <v>183</v>
      </c>
      <c r="U11" t="s">
        <v>182</v>
      </c>
      <c r="V11" t="s">
        <v>178</v>
      </c>
      <c r="W11" t="s">
        <v>145</v>
      </c>
      <c r="X11" t="s">
        <v>145</v>
      </c>
      <c r="Y11" t="s">
        <v>166</v>
      </c>
      <c r="Z11" t="s">
        <v>165</v>
      </c>
      <c r="AA11" t="s">
        <v>144</v>
      </c>
      <c r="AB11" t="s">
        <v>143</v>
      </c>
      <c r="AC11" t="s">
        <v>143</v>
      </c>
      <c r="AD11">
        <v>71867</v>
      </c>
    </row>
    <row r="12" spans="1:30" x14ac:dyDescent="0.25">
      <c r="A12" t="s">
        <v>271</v>
      </c>
      <c r="B12" t="s">
        <v>266</v>
      </c>
      <c r="C12">
        <v>2018</v>
      </c>
      <c r="D12" s="239">
        <v>43103</v>
      </c>
      <c r="E12" t="b">
        <v>1</v>
      </c>
      <c r="F12" t="s">
        <v>155</v>
      </c>
      <c r="G12" t="s">
        <v>154</v>
      </c>
      <c r="J12" t="s">
        <v>153</v>
      </c>
      <c r="K12" t="s">
        <v>185</v>
      </c>
      <c r="L12">
        <v>40</v>
      </c>
      <c r="M12">
        <v>40</v>
      </c>
      <c r="N12" t="s">
        <v>151</v>
      </c>
      <c r="O12" t="s">
        <v>150</v>
      </c>
      <c r="P12" t="s">
        <v>145</v>
      </c>
      <c r="Q12" t="b">
        <v>1</v>
      </c>
      <c r="R12" t="b">
        <v>1</v>
      </c>
      <c r="S12" t="s">
        <v>270</v>
      </c>
      <c r="T12" t="s">
        <v>189</v>
      </c>
      <c r="U12" t="s">
        <v>269</v>
      </c>
      <c r="V12" t="s">
        <v>147</v>
      </c>
      <c r="W12" t="s">
        <v>268</v>
      </c>
      <c r="X12" t="s">
        <v>145</v>
      </c>
      <c r="Y12" t="s">
        <v>166</v>
      </c>
      <c r="Z12" t="s">
        <v>165</v>
      </c>
      <c r="AA12" t="s">
        <v>158</v>
      </c>
      <c r="AB12" t="s">
        <v>143</v>
      </c>
      <c r="AC12" t="s">
        <v>143</v>
      </c>
      <c r="AD12">
        <v>75325</v>
      </c>
    </row>
    <row r="13" spans="1:30" x14ac:dyDescent="0.25">
      <c r="A13" t="s">
        <v>267</v>
      </c>
      <c r="B13" t="s">
        <v>266</v>
      </c>
      <c r="C13">
        <v>2018</v>
      </c>
      <c r="D13" s="239">
        <v>43244</v>
      </c>
      <c r="E13" t="b">
        <v>1</v>
      </c>
      <c r="F13" t="s">
        <v>155</v>
      </c>
      <c r="G13" t="s">
        <v>154</v>
      </c>
      <c r="J13" t="s">
        <v>193</v>
      </c>
      <c r="K13" t="s">
        <v>185</v>
      </c>
      <c r="N13" t="s">
        <v>208</v>
      </c>
      <c r="O13" t="s">
        <v>150</v>
      </c>
      <c r="P13" t="s">
        <v>145</v>
      </c>
      <c r="Q13" t="b">
        <v>0</v>
      </c>
      <c r="R13" t="b">
        <v>1</v>
      </c>
      <c r="S13" t="s">
        <v>189</v>
      </c>
      <c r="T13" t="s">
        <v>189</v>
      </c>
      <c r="U13" t="s">
        <v>188</v>
      </c>
      <c r="V13" t="s">
        <v>265</v>
      </c>
      <c r="W13" t="s">
        <v>145</v>
      </c>
      <c r="X13" t="s">
        <v>145</v>
      </c>
      <c r="Y13" t="s">
        <v>166</v>
      </c>
      <c r="Z13" t="s">
        <v>165</v>
      </c>
      <c r="AA13" t="s">
        <v>158</v>
      </c>
      <c r="AB13" t="s">
        <v>143</v>
      </c>
      <c r="AC13" t="s">
        <v>143</v>
      </c>
      <c r="AD13">
        <v>83578</v>
      </c>
    </row>
    <row r="14" spans="1:30" x14ac:dyDescent="0.25">
      <c r="A14" t="s">
        <v>264</v>
      </c>
      <c r="B14" t="s">
        <v>156</v>
      </c>
      <c r="C14">
        <v>2015</v>
      </c>
      <c r="D14" s="239">
        <v>42013</v>
      </c>
      <c r="E14" t="b">
        <v>1</v>
      </c>
      <c r="F14" t="s">
        <v>241</v>
      </c>
      <c r="G14" t="s">
        <v>154</v>
      </c>
      <c r="J14" t="s">
        <v>153</v>
      </c>
      <c r="K14" t="s">
        <v>224</v>
      </c>
      <c r="L14">
        <v>40</v>
      </c>
      <c r="M14">
        <v>40</v>
      </c>
      <c r="N14" t="s">
        <v>151</v>
      </c>
      <c r="O14" t="s">
        <v>197</v>
      </c>
      <c r="P14" t="s">
        <v>263</v>
      </c>
      <c r="Q14" t="b">
        <v>0</v>
      </c>
      <c r="R14" t="b">
        <v>1</v>
      </c>
      <c r="S14" t="s">
        <v>189</v>
      </c>
      <c r="T14" t="s">
        <v>189</v>
      </c>
      <c r="U14" t="s">
        <v>262</v>
      </c>
      <c r="V14" t="s">
        <v>261</v>
      </c>
      <c r="W14" t="s">
        <v>145</v>
      </c>
      <c r="X14" t="s">
        <v>145</v>
      </c>
      <c r="Y14" t="s">
        <v>166</v>
      </c>
      <c r="Z14" t="s">
        <v>165</v>
      </c>
      <c r="AA14" t="s">
        <v>158</v>
      </c>
      <c r="AB14" t="s">
        <v>143</v>
      </c>
      <c r="AC14" t="s">
        <v>143</v>
      </c>
      <c r="AD14">
        <v>337</v>
      </c>
    </row>
    <row r="15" spans="1:30" x14ac:dyDescent="0.25">
      <c r="A15" t="s">
        <v>260</v>
      </c>
      <c r="B15" t="s">
        <v>156</v>
      </c>
      <c r="C15">
        <v>2015</v>
      </c>
      <c r="D15" s="239">
        <v>42068</v>
      </c>
      <c r="E15" t="b">
        <v>1</v>
      </c>
      <c r="F15" t="s">
        <v>190</v>
      </c>
      <c r="G15" t="s">
        <v>154</v>
      </c>
      <c r="J15" t="s">
        <v>153</v>
      </c>
      <c r="K15" t="s">
        <v>185</v>
      </c>
      <c r="L15">
        <v>40</v>
      </c>
      <c r="M15">
        <v>40</v>
      </c>
      <c r="N15" t="s">
        <v>151</v>
      </c>
      <c r="O15" t="s">
        <v>150</v>
      </c>
      <c r="P15" t="s">
        <v>145</v>
      </c>
      <c r="Q15" t="b">
        <v>0</v>
      </c>
      <c r="R15" t="b">
        <v>1</v>
      </c>
      <c r="S15" t="s">
        <v>189</v>
      </c>
      <c r="T15" t="s">
        <v>189</v>
      </c>
      <c r="U15" t="s">
        <v>259</v>
      </c>
      <c r="V15" t="s">
        <v>223</v>
      </c>
      <c r="W15" t="s">
        <v>146</v>
      </c>
      <c r="X15" t="s">
        <v>145</v>
      </c>
      <c r="Y15" t="s">
        <v>166</v>
      </c>
      <c r="Z15" t="s">
        <v>165</v>
      </c>
      <c r="AA15" t="s">
        <v>158</v>
      </c>
      <c r="AB15" t="s">
        <v>143</v>
      </c>
      <c r="AC15" t="s">
        <v>143</v>
      </c>
      <c r="AD15">
        <v>3071</v>
      </c>
    </row>
    <row r="16" spans="1:30" x14ac:dyDescent="0.25">
      <c r="A16" t="s">
        <v>258</v>
      </c>
      <c r="B16" t="s">
        <v>156</v>
      </c>
      <c r="C16">
        <v>2015</v>
      </c>
      <c r="D16" s="239">
        <v>42077</v>
      </c>
      <c r="E16" t="b">
        <v>1</v>
      </c>
      <c r="F16" t="s">
        <v>190</v>
      </c>
      <c r="G16" t="s">
        <v>154</v>
      </c>
      <c r="J16" t="s">
        <v>153</v>
      </c>
      <c r="K16" t="s">
        <v>152</v>
      </c>
      <c r="L16">
        <v>40</v>
      </c>
      <c r="M16">
        <v>40</v>
      </c>
      <c r="N16" t="s">
        <v>244</v>
      </c>
      <c r="O16" t="s">
        <v>150</v>
      </c>
      <c r="P16" t="s">
        <v>145</v>
      </c>
      <c r="Q16" t="b">
        <v>0</v>
      </c>
      <c r="R16" t="b">
        <v>0</v>
      </c>
      <c r="S16" t="s">
        <v>183</v>
      </c>
      <c r="T16" t="s">
        <v>183</v>
      </c>
      <c r="U16" t="s">
        <v>182</v>
      </c>
      <c r="V16" t="s">
        <v>178</v>
      </c>
      <c r="W16" t="s">
        <v>145</v>
      </c>
      <c r="X16" t="s">
        <v>145</v>
      </c>
      <c r="Y16" t="s">
        <v>166</v>
      </c>
      <c r="Z16" t="s">
        <v>165</v>
      </c>
      <c r="AA16" t="s">
        <v>158</v>
      </c>
      <c r="AB16" t="s">
        <v>143</v>
      </c>
      <c r="AC16" t="s">
        <v>143</v>
      </c>
      <c r="AD16">
        <v>3557</v>
      </c>
    </row>
    <row r="17" spans="1:30" x14ac:dyDescent="0.25">
      <c r="A17" t="s">
        <v>257</v>
      </c>
      <c r="B17" t="s">
        <v>156</v>
      </c>
      <c r="C17">
        <v>2015</v>
      </c>
      <c r="D17" s="239">
        <v>42153</v>
      </c>
      <c r="E17" t="b">
        <v>1</v>
      </c>
      <c r="F17" t="s">
        <v>190</v>
      </c>
      <c r="G17" t="s">
        <v>154</v>
      </c>
      <c r="J17" t="s">
        <v>193</v>
      </c>
      <c r="K17" t="s">
        <v>152</v>
      </c>
      <c r="L17">
        <v>15</v>
      </c>
      <c r="N17" t="s">
        <v>151</v>
      </c>
      <c r="O17" t="s">
        <v>197</v>
      </c>
      <c r="P17" t="s">
        <v>145</v>
      </c>
      <c r="Q17" t="b">
        <v>0</v>
      </c>
      <c r="R17" t="b">
        <v>1</v>
      </c>
      <c r="S17" t="s">
        <v>149</v>
      </c>
      <c r="T17" t="s">
        <v>149</v>
      </c>
      <c r="U17" t="s">
        <v>176</v>
      </c>
      <c r="V17" t="s">
        <v>146</v>
      </c>
      <c r="W17" t="s">
        <v>145</v>
      </c>
      <c r="X17" t="s">
        <v>145</v>
      </c>
      <c r="Y17" t="s">
        <v>166</v>
      </c>
      <c r="Z17" t="s">
        <v>165</v>
      </c>
      <c r="AA17" t="s">
        <v>158</v>
      </c>
      <c r="AB17" t="s">
        <v>143</v>
      </c>
      <c r="AC17" t="s">
        <v>143</v>
      </c>
      <c r="AD17">
        <v>8129</v>
      </c>
    </row>
    <row r="18" spans="1:30" x14ac:dyDescent="0.25">
      <c r="A18" t="s">
        <v>256</v>
      </c>
      <c r="B18" t="s">
        <v>156</v>
      </c>
      <c r="C18">
        <v>2015</v>
      </c>
      <c r="D18" s="239">
        <v>42265</v>
      </c>
      <c r="E18" t="b">
        <v>0</v>
      </c>
      <c r="F18" t="s">
        <v>242</v>
      </c>
      <c r="H18" t="s">
        <v>155</v>
      </c>
      <c r="I18" t="s">
        <v>255</v>
      </c>
      <c r="J18" t="s">
        <v>162</v>
      </c>
      <c r="K18" t="s">
        <v>152</v>
      </c>
      <c r="L18">
        <v>40</v>
      </c>
      <c r="N18" t="s">
        <v>173</v>
      </c>
      <c r="O18" t="s">
        <v>150</v>
      </c>
      <c r="P18" t="s">
        <v>145</v>
      </c>
      <c r="Q18" t="b">
        <v>0</v>
      </c>
      <c r="R18" t="b">
        <v>0</v>
      </c>
      <c r="S18" t="s">
        <v>161</v>
      </c>
      <c r="T18" t="s">
        <v>161</v>
      </c>
      <c r="U18" t="s">
        <v>160</v>
      </c>
      <c r="V18" t="s">
        <v>145</v>
      </c>
      <c r="W18" t="s">
        <v>145</v>
      </c>
      <c r="X18" t="s">
        <v>145</v>
      </c>
      <c r="Y18" t="s">
        <v>145</v>
      </c>
      <c r="AA18" t="s">
        <v>158</v>
      </c>
      <c r="AB18" t="s">
        <v>143</v>
      </c>
      <c r="AC18" t="s">
        <v>143</v>
      </c>
      <c r="AD18">
        <v>15124</v>
      </c>
    </row>
    <row r="19" spans="1:30" x14ac:dyDescent="0.25">
      <c r="A19" t="s">
        <v>254</v>
      </c>
      <c r="B19" t="s">
        <v>156</v>
      </c>
      <c r="C19">
        <v>2015</v>
      </c>
      <c r="D19" s="239">
        <v>42282</v>
      </c>
      <c r="E19" t="b">
        <v>1</v>
      </c>
      <c r="F19" t="s">
        <v>253</v>
      </c>
      <c r="G19" t="s">
        <v>252</v>
      </c>
      <c r="J19" t="s">
        <v>153</v>
      </c>
      <c r="K19" t="s">
        <v>224</v>
      </c>
      <c r="L19">
        <v>40</v>
      </c>
      <c r="M19">
        <v>40</v>
      </c>
      <c r="N19" t="s">
        <v>151</v>
      </c>
      <c r="O19" t="s">
        <v>215</v>
      </c>
      <c r="P19" t="s">
        <v>145</v>
      </c>
      <c r="Q19" t="b">
        <v>0</v>
      </c>
      <c r="R19" t="b">
        <v>1</v>
      </c>
      <c r="S19" t="s">
        <v>149</v>
      </c>
      <c r="T19" t="s">
        <v>149</v>
      </c>
      <c r="U19" t="s">
        <v>176</v>
      </c>
      <c r="V19" t="s">
        <v>178</v>
      </c>
      <c r="W19" t="s">
        <v>145</v>
      </c>
      <c r="X19" t="s">
        <v>145</v>
      </c>
      <c r="Y19" t="s">
        <v>166</v>
      </c>
      <c r="Z19" t="s">
        <v>165</v>
      </c>
      <c r="AA19" t="s">
        <v>144</v>
      </c>
      <c r="AB19" t="s">
        <v>143</v>
      </c>
      <c r="AC19" t="s">
        <v>143</v>
      </c>
      <c r="AD19">
        <v>16125</v>
      </c>
    </row>
    <row r="20" spans="1:30" x14ac:dyDescent="0.25">
      <c r="A20" t="s">
        <v>251</v>
      </c>
      <c r="B20" t="s">
        <v>156</v>
      </c>
      <c r="C20">
        <v>2015</v>
      </c>
      <c r="D20" s="239">
        <v>42297</v>
      </c>
      <c r="E20" t="b">
        <v>1</v>
      </c>
      <c r="F20" t="s">
        <v>248</v>
      </c>
      <c r="G20" t="s">
        <v>242</v>
      </c>
      <c r="J20" t="s">
        <v>193</v>
      </c>
      <c r="K20" t="s">
        <v>236</v>
      </c>
      <c r="L20">
        <v>40</v>
      </c>
      <c r="M20">
        <v>40</v>
      </c>
      <c r="N20" t="s">
        <v>173</v>
      </c>
      <c r="O20" t="s">
        <v>170</v>
      </c>
      <c r="P20" t="s">
        <v>145</v>
      </c>
      <c r="Q20" t="b">
        <v>0</v>
      </c>
      <c r="R20" t="b">
        <v>0</v>
      </c>
      <c r="S20" t="s">
        <v>183</v>
      </c>
      <c r="T20" t="s">
        <v>183</v>
      </c>
      <c r="U20" t="s">
        <v>182</v>
      </c>
      <c r="V20" t="s">
        <v>178</v>
      </c>
      <c r="W20" t="s">
        <v>145</v>
      </c>
      <c r="X20" t="s">
        <v>145</v>
      </c>
      <c r="Y20" t="s">
        <v>166</v>
      </c>
      <c r="Z20" t="s">
        <v>165</v>
      </c>
      <c r="AA20" t="s">
        <v>144</v>
      </c>
      <c r="AB20" t="s">
        <v>143</v>
      </c>
      <c r="AC20" t="s">
        <v>143</v>
      </c>
      <c r="AD20">
        <v>17440</v>
      </c>
    </row>
    <row r="21" spans="1:30" x14ac:dyDescent="0.25">
      <c r="A21" t="s">
        <v>250</v>
      </c>
      <c r="B21" t="s">
        <v>156</v>
      </c>
      <c r="C21">
        <v>2015</v>
      </c>
      <c r="D21" s="239">
        <v>42327</v>
      </c>
      <c r="E21" t="b">
        <v>1</v>
      </c>
      <c r="F21" t="s">
        <v>154</v>
      </c>
      <c r="G21" t="s">
        <v>190</v>
      </c>
      <c r="J21" t="s">
        <v>153</v>
      </c>
      <c r="K21" t="s">
        <v>152</v>
      </c>
      <c r="L21">
        <v>15</v>
      </c>
      <c r="N21" t="s">
        <v>244</v>
      </c>
      <c r="O21" t="s">
        <v>170</v>
      </c>
      <c r="P21" t="s">
        <v>145</v>
      </c>
      <c r="Q21" t="b">
        <v>0</v>
      </c>
      <c r="R21" t="b">
        <v>0</v>
      </c>
      <c r="S21" t="s">
        <v>183</v>
      </c>
      <c r="T21" t="s">
        <v>183</v>
      </c>
      <c r="U21" t="s">
        <v>182</v>
      </c>
      <c r="V21" t="s">
        <v>145</v>
      </c>
      <c r="W21" t="s">
        <v>145</v>
      </c>
      <c r="X21" t="s">
        <v>145</v>
      </c>
      <c r="Y21" t="s">
        <v>145</v>
      </c>
      <c r="AA21" t="s">
        <v>158</v>
      </c>
      <c r="AB21" t="s">
        <v>143</v>
      </c>
      <c r="AC21" t="s">
        <v>143</v>
      </c>
      <c r="AD21">
        <v>19383</v>
      </c>
    </row>
    <row r="22" spans="1:30" x14ac:dyDescent="0.25">
      <c r="A22" t="s">
        <v>249</v>
      </c>
      <c r="B22" t="s">
        <v>156</v>
      </c>
      <c r="C22">
        <v>2015</v>
      </c>
      <c r="D22" s="239">
        <v>42345</v>
      </c>
      <c r="E22" t="b">
        <v>1</v>
      </c>
      <c r="F22" t="s">
        <v>248</v>
      </c>
      <c r="G22" t="s">
        <v>242</v>
      </c>
      <c r="J22" t="s">
        <v>193</v>
      </c>
      <c r="K22" t="s">
        <v>236</v>
      </c>
      <c r="L22">
        <v>40</v>
      </c>
      <c r="M22">
        <v>40</v>
      </c>
      <c r="N22" t="s">
        <v>173</v>
      </c>
      <c r="P22" t="s">
        <v>145</v>
      </c>
      <c r="Q22" t="b">
        <v>0</v>
      </c>
      <c r="R22" t="b">
        <v>0</v>
      </c>
      <c r="S22" t="s">
        <v>183</v>
      </c>
      <c r="T22" t="s">
        <v>183</v>
      </c>
      <c r="V22" t="s">
        <v>178</v>
      </c>
      <c r="W22" t="s">
        <v>145</v>
      </c>
      <c r="X22" t="s">
        <v>145</v>
      </c>
      <c r="Y22" t="s">
        <v>166</v>
      </c>
      <c r="Z22" t="s">
        <v>165</v>
      </c>
      <c r="AA22" t="s">
        <v>144</v>
      </c>
      <c r="AB22" t="s">
        <v>143</v>
      </c>
      <c r="AC22" t="s">
        <v>143</v>
      </c>
      <c r="AD22">
        <v>20417</v>
      </c>
    </row>
    <row r="23" spans="1:30" x14ac:dyDescent="0.25">
      <c r="A23" t="s">
        <v>247</v>
      </c>
      <c r="B23" t="s">
        <v>156</v>
      </c>
      <c r="C23">
        <v>2015</v>
      </c>
      <c r="D23" s="239">
        <v>42369</v>
      </c>
      <c r="E23" t="b">
        <v>1</v>
      </c>
      <c r="F23" t="s">
        <v>246</v>
      </c>
      <c r="G23" t="s">
        <v>245</v>
      </c>
      <c r="J23" t="s">
        <v>193</v>
      </c>
      <c r="K23" t="s">
        <v>152</v>
      </c>
      <c r="L23">
        <v>15</v>
      </c>
      <c r="M23">
        <v>15</v>
      </c>
      <c r="N23" t="s">
        <v>244</v>
      </c>
      <c r="O23" t="s">
        <v>150</v>
      </c>
      <c r="P23" t="s">
        <v>145</v>
      </c>
      <c r="Q23" t="b">
        <v>0</v>
      </c>
      <c r="R23" t="b">
        <v>1</v>
      </c>
      <c r="S23" t="s">
        <v>149</v>
      </c>
      <c r="T23" t="s">
        <v>149</v>
      </c>
      <c r="V23" t="s">
        <v>145</v>
      </c>
      <c r="W23" t="s">
        <v>145</v>
      </c>
      <c r="X23" t="s">
        <v>145</v>
      </c>
      <c r="Y23" t="s">
        <v>166</v>
      </c>
      <c r="Z23" t="s">
        <v>165</v>
      </c>
      <c r="AA23" t="s">
        <v>158</v>
      </c>
      <c r="AB23" t="s">
        <v>143</v>
      </c>
      <c r="AC23" t="s">
        <v>143</v>
      </c>
      <c r="AD23">
        <v>22857</v>
      </c>
    </row>
    <row r="24" spans="1:30" x14ac:dyDescent="0.25">
      <c r="A24" t="s">
        <v>243</v>
      </c>
      <c r="B24" t="s">
        <v>156</v>
      </c>
      <c r="C24">
        <v>2016</v>
      </c>
      <c r="D24" s="239">
        <v>42373</v>
      </c>
      <c r="E24" t="b">
        <v>1</v>
      </c>
      <c r="F24" t="s">
        <v>242</v>
      </c>
      <c r="H24" t="s">
        <v>241</v>
      </c>
      <c r="J24" t="s">
        <v>153</v>
      </c>
      <c r="K24" t="s">
        <v>152</v>
      </c>
      <c r="L24">
        <v>40</v>
      </c>
      <c r="N24" t="s">
        <v>173</v>
      </c>
      <c r="O24" t="s">
        <v>240</v>
      </c>
      <c r="P24" t="s">
        <v>145</v>
      </c>
      <c r="Q24" t="b">
        <v>0</v>
      </c>
      <c r="R24" t="b">
        <v>0</v>
      </c>
      <c r="S24" t="s">
        <v>161</v>
      </c>
      <c r="T24" t="s">
        <v>161</v>
      </c>
      <c r="U24" t="s">
        <v>160</v>
      </c>
      <c r="V24" t="s">
        <v>239</v>
      </c>
      <c r="W24" t="s">
        <v>145</v>
      </c>
      <c r="X24" t="s">
        <v>145</v>
      </c>
      <c r="Y24" t="s">
        <v>166</v>
      </c>
      <c r="Z24" t="s">
        <v>165</v>
      </c>
      <c r="AA24" t="s">
        <v>158</v>
      </c>
      <c r="AB24" t="s">
        <v>143</v>
      </c>
      <c r="AC24" t="s">
        <v>143</v>
      </c>
      <c r="AD24">
        <v>24248</v>
      </c>
    </row>
    <row r="25" spans="1:30" x14ac:dyDescent="0.25">
      <c r="A25" t="s">
        <v>238</v>
      </c>
      <c r="B25" t="s">
        <v>156</v>
      </c>
      <c r="C25">
        <v>2016</v>
      </c>
      <c r="D25" s="239">
        <v>42382</v>
      </c>
      <c r="E25" t="b">
        <v>1</v>
      </c>
      <c r="F25" t="s">
        <v>155</v>
      </c>
      <c r="G25" t="s">
        <v>154</v>
      </c>
      <c r="J25" t="s">
        <v>153</v>
      </c>
      <c r="K25" t="s">
        <v>152</v>
      </c>
      <c r="L25">
        <v>40</v>
      </c>
      <c r="M25">
        <v>40</v>
      </c>
      <c r="N25" t="s">
        <v>151</v>
      </c>
      <c r="O25" t="s">
        <v>150</v>
      </c>
      <c r="P25" t="s">
        <v>145</v>
      </c>
      <c r="Q25" t="b">
        <v>0</v>
      </c>
      <c r="R25" t="b">
        <v>0</v>
      </c>
      <c r="S25" t="s">
        <v>183</v>
      </c>
      <c r="T25" t="s">
        <v>183</v>
      </c>
      <c r="U25" t="s">
        <v>182</v>
      </c>
      <c r="V25" t="s">
        <v>178</v>
      </c>
      <c r="W25" t="s">
        <v>145</v>
      </c>
      <c r="X25" t="s">
        <v>145</v>
      </c>
      <c r="Y25" t="s">
        <v>166</v>
      </c>
      <c r="Z25" t="s">
        <v>165</v>
      </c>
      <c r="AA25" t="s">
        <v>158</v>
      </c>
      <c r="AB25" t="s">
        <v>143</v>
      </c>
      <c r="AC25" t="s">
        <v>143</v>
      </c>
      <c r="AD25">
        <v>24491</v>
      </c>
    </row>
    <row r="26" spans="1:30" x14ac:dyDescent="0.25">
      <c r="A26" t="s">
        <v>237</v>
      </c>
      <c r="B26" t="s">
        <v>156</v>
      </c>
      <c r="C26">
        <v>2016</v>
      </c>
      <c r="D26" s="239">
        <v>42416</v>
      </c>
      <c r="E26" t="b">
        <v>1</v>
      </c>
      <c r="F26" t="s">
        <v>155</v>
      </c>
      <c r="G26" t="s">
        <v>154</v>
      </c>
      <c r="J26" t="s">
        <v>153</v>
      </c>
      <c r="K26" t="s">
        <v>236</v>
      </c>
      <c r="L26">
        <v>40</v>
      </c>
      <c r="M26">
        <v>40</v>
      </c>
      <c r="N26" t="s">
        <v>151</v>
      </c>
      <c r="O26" t="s">
        <v>170</v>
      </c>
      <c r="P26" t="s">
        <v>145</v>
      </c>
      <c r="Q26" t="b">
        <v>0</v>
      </c>
      <c r="R26" t="b">
        <v>0</v>
      </c>
      <c r="S26" t="s">
        <v>235</v>
      </c>
      <c r="T26" t="s">
        <v>235</v>
      </c>
      <c r="V26" t="s">
        <v>145</v>
      </c>
      <c r="W26" t="s">
        <v>145</v>
      </c>
      <c r="X26" t="s">
        <v>145</v>
      </c>
      <c r="Y26" t="s">
        <v>166</v>
      </c>
      <c r="Z26" t="s">
        <v>165</v>
      </c>
      <c r="AA26" t="s">
        <v>144</v>
      </c>
      <c r="AB26" t="s">
        <v>143</v>
      </c>
      <c r="AC26" t="s">
        <v>143</v>
      </c>
      <c r="AD26">
        <v>26494</v>
      </c>
    </row>
    <row r="27" spans="1:30" x14ac:dyDescent="0.25">
      <c r="A27" t="s">
        <v>234</v>
      </c>
      <c r="B27" t="s">
        <v>156</v>
      </c>
      <c r="C27">
        <v>2016</v>
      </c>
      <c r="D27" s="239">
        <v>42420</v>
      </c>
      <c r="E27" t="b">
        <v>1</v>
      </c>
      <c r="F27" t="s">
        <v>233</v>
      </c>
      <c r="G27" t="s">
        <v>232</v>
      </c>
      <c r="J27" t="s">
        <v>153</v>
      </c>
      <c r="K27" t="s">
        <v>224</v>
      </c>
      <c r="L27">
        <v>40</v>
      </c>
      <c r="M27">
        <v>40</v>
      </c>
      <c r="N27" t="s">
        <v>208</v>
      </c>
      <c r="O27" t="s">
        <v>150</v>
      </c>
      <c r="P27" t="s">
        <v>145</v>
      </c>
      <c r="Q27" t="b">
        <v>1</v>
      </c>
      <c r="R27" t="b">
        <v>0</v>
      </c>
      <c r="S27" t="s">
        <v>180</v>
      </c>
      <c r="T27" t="s">
        <v>180</v>
      </c>
      <c r="U27" t="s">
        <v>179</v>
      </c>
      <c r="V27" t="s">
        <v>147</v>
      </c>
      <c r="W27" t="s">
        <v>178</v>
      </c>
      <c r="X27" t="s">
        <v>145</v>
      </c>
      <c r="Y27" t="s">
        <v>166</v>
      </c>
      <c r="Z27" t="s">
        <v>165</v>
      </c>
      <c r="AA27" t="s">
        <v>158</v>
      </c>
      <c r="AB27" t="s">
        <v>143</v>
      </c>
      <c r="AC27" t="s">
        <v>143</v>
      </c>
      <c r="AD27">
        <v>26738</v>
      </c>
    </row>
    <row r="28" spans="1:30" x14ac:dyDescent="0.25">
      <c r="A28" t="s">
        <v>231</v>
      </c>
      <c r="B28" t="s">
        <v>156</v>
      </c>
      <c r="C28">
        <v>2016</v>
      </c>
      <c r="D28" s="239">
        <v>42471</v>
      </c>
      <c r="E28" t="b">
        <v>1</v>
      </c>
      <c r="F28" t="s">
        <v>190</v>
      </c>
      <c r="G28" t="s">
        <v>154</v>
      </c>
      <c r="J28" t="s">
        <v>193</v>
      </c>
      <c r="K28" t="s">
        <v>152</v>
      </c>
      <c r="L28">
        <v>40</v>
      </c>
      <c r="M28">
        <v>40</v>
      </c>
      <c r="N28" t="s">
        <v>208</v>
      </c>
      <c r="O28" t="s">
        <v>150</v>
      </c>
      <c r="P28" t="s">
        <v>145</v>
      </c>
      <c r="Q28" t="b">
        <v>0</v>
      </c>
      <c r="R28" t="b">
        <v>0</v>
      </c>
      <c r="S28" t="s">
        <v>161</v>
      </c>
      <c r="T28" t="s">
        <v>161</v>
      </c>
      <c r="U28" t="s">
        <v>160</v>
      </c>
      <c r="V28" t="s">
        <v>159</v>
      </c>
      <c r="W28" t="s">
        <v>145</v>
      </c>
      <c r="X28" t="s">
        <v>145</v>
      </c>
      <c r="Y28" t="s">
        <v>166</v>
      </c>
      <c r="Z28" t="s">
        <v>165</v>
      </c>
      <c r="AA28" t="s">
        <v>158</v>
      </c>
      <c r="AB28" t="s">
        <v>143</v>
      </c>
      <c r="AC28" t="s">
        <v>143</v>
      </c>
      <c r="AD28">
        <v>29572</v>
      </c>
    </row>
    <row r="29" spans="1:30" x14ac:dyDescent="0.25">
      <c r="A29" t="s">
        <v>230</v>
      </c>
      <c r="B29" t="s">
        <v>156</v>
      </c>
      <c r="C29">
        <v>2016</v>
      </c>
      <c r="D29" s="239">
        <v>42491</v>
      </c>
      <c r="E29" t="b">
        <v>1</v>
      </c>
      <c r="F29" t="s">
        <v>190</v>
      </c>
      <c r="G29" t="s">
        <v>154</v>
      </c>
      <c r="J29" t="s">
        <v>153</v>
      </c>
      <c r="K29" t="s">
        <v>224</v>
      </c>
      <c r="L29">
        <v>40</v>
      </c>
      <c r="M29">
        <v>40</v>
      </c>
      <c r="N29" t="s">
        <v>151</v>
      </c>
      <c r="O29" t="s">
        <v>150</v>
      </c>
      <c r="P29" t="s">
        <v>145</v>
      </c>
      <c r="Q29" t="b">
        <v>1</v>
      </c>
      <c r="R29" t="b">
        <v>1</v>
      </c>
      <c r="S29" t="s">
        <v>204</v>
      </c>
      <c r="T29" t="s">
        <v>204</v>
      </c>
      <c r="U29" t="s">
        <v>203</v>
      </c>
      <c r="V29" t="s">
        <v>147</v>
      </c>
      <c r="W29" t="s">
        <v>145</v>
      </c>
      <c r="X29" t="s">
        <v>145</v>
      </c>
      <c r="Y29" t="s">
        <v>166</v>
      </c>
      <c r="Z29" t="s">
        <v>165</v>
      </c>
      <c r="AA29" t="s">
        <v>158</v>
      </c>
      <c r="AB29" t="s">
        <v>143</v>
      </c>
      <c r="AC29" t="s">
        <v>143</v>
      </c>
      <c r="AD29">
        <v>30575</v>
      </c>
    </row>
    <row r="30" spans="1:30" x14ac:dyDescent="0.25">
      <c r="A30" t="s">
        <v>229</v>
      </c>
      <c r="B30" t="s">
        <v>156</v>
      </c>
      <c r="C30">
        <v>2016</v>
      </c>
      <c r="D30" s="239">
        <v>42502</v>
      </c>
      <c r="E30" t="b">
        <v>0</v>
      </c>
      <c r="F30" t="s">
        <v>154</v>
      </c>
      <c r="H30" t="s">
        <v>190</v>
      </c>
      <c r="I30" t="s">
        <v>228</v>
      </c>
      <c r="J30" t="s">
        <v>162</v>
      </c>
      <c r="K30" t="s">
        <v>185</v>
      </c>
      <c r="N30" t="s">
        <v>173</v>
      </c>
      <c r="O30" t="s">
        <v>150</v>
      </c>
      <c r="P30" t="s">
        <v>145</v>
      </c>
      <c r="Q30" t="b">
        <v>0</v>
      </c>
      <c r="R30" t="b">
        <v>0</v>
      </c>
      <c r="S30" t="s">
        <v>161</v>
      </c>
      <c r="T30" t="s">
        <v>161</v>
      </c>
      <c r="U30" t="s">
        <v>160</v>
      </c>
      <c r="V30" t="s">
        <v>159</v>
      </c>
      <c r="W30" t="s">
        <v>145</v>
      </c>
      <c r="X30" t="s">
        <v>145</v>
      </c>
      <c r="Y30" t="s">
        <v>227</v>
      </c>
      <c r="Z30" t="s">
        <v>165</v>
      </c>
      <c r="AA30" t="s">
        <v>158</v>
      </c>
      <c r="AB30" t="s">
        <v>143</v>
      </c>
      <c r="AC30" t="s">
        <v>143</v>
      </c>
      <c r="AD30">
        <v>31336</v>
      </c>
    </row>
    <row r="31" spans="1:30" x14ac:dyDescent="0.25">
      <c r="A31" t="s">
        <v>226</v>
      </c>
      <c r="B31" t="s">
        <v>156</v>
      </c>
      <c r="C31">
        <v>2016</v>
      </c>
      <c r="D31" s="239">
        <v>42553</v>
      </c>
      <c r="E31" t="b">
        <v>0</v>
      </c>
      <c r="F31" t="s">
        <v>155</v>
      </c>
      <c r="H31" t="s">
        <v>195</v>
      </c>
      <c r="I31" t="s">
        <v>225</v>
      </c>
      <c r="J31" t="s">
        <v>162</v>
      </c>
      <c r="K31" t="s">
        <v>224</v>
      </c>
      <c r="L31">
        <v>35</v>
      </c>
      <c r="N31" t="s">
        <v>151</v>
      </c>
      <c r="O31" t="s">
        <v>150</v>
      </c>
      <c r="P31" t="s">
        <v>145</v>
      </c>
      <c r="Q31" t="b">
        <v>0</v>
      </c>
      <c r="R31" t="b">
        <v>0</v>
      </c>
      <c r="S31" t="s">
        <v>161</v>
      </c>
      <c r="T31" t="s">
        <v>161</v>
      </c>
      <c r="U31" t="s">
        <v>160</v>
      </c>
      <c r="V31" t="s">
        <v>159</v>
      </c>
      <c r="W31" t="s">
        <v>223</v>
      </c>
      <c r="X31" t="s">
        <v>145</v>
      </c>
      <c r="Y31" t="s">
        <v>145</v>
      </c>
      <c r="AA31" t="s">
        <v>158</v>
      </c>
      <c r="AB31" t="s">
        <v>143</v>
      </c>
      <c r="AC31" t="s">
        <v>143</v>
      </c>
      <c r="AD31">
        <v>34600</v>
      </c>
    </row>
    <row r="32" spans="1:30" x14ac:dyDescent="0.25">
      <c r="A32" t="s">
        <v>222</v>
      </c>
      <c r="B32" t="s">
        <v>156</v>
      </c>
      <c r="C32">
        <v>2016</v>
      </c>
      <c r="D32" s="239">
        <v>42634</v>
      </c>
      <c r="E32" t="b">
        <v>1</v>
      </c>
      <c r="F32" t="s">
        <v>154</v>
      </c>
      <c r="G32" t="s">
        <v>155</v>
      </c>
      <c r="J32" t="s">
        <v>153</v>
      </c>
      <c r="K32" t="s">
        <v>221</v>
      </c>
      <c r="L32">
        <v>40</v>
      </c>
      <c r="M32">
        <v>40</v>
      </c>
      <c r="N32" t="s">
        <v>151</v>
      </c>
      <c r="O32" t="s">
        <v>197</v>
      </c>
      <c r="P32" t="s">
        <v>145</v>
      </c>
      <c r="Q32" t="b">
        <v>0</v>
      </c>
      <c r="R32" t="b">
        <v>0</v>
      </c>
      <c r="S32" t="s">
        <v>183</v>
      </c>
      <c r="T32" t="s">
        <v>183</v>
      </c>
      <c r="U32" t="s">
        <v>182</v>
      </c>
      <c r="V32" t="s">
        <v>145</v>
      </c>
      <c r="W32" t="s">
        <v>145</v>
      </c>
      <c r="X32" t="s">
        <v>145</v>
      </c>
      <c r="Y32" t="s">
        <v>166</v>
      </c>
      <c r="Z32" t="s">
        <v>165</v>
      </c>
      <c r="AA32" t="s">
        <v>144</v>
      </c>
      <c r="AB32" t="s">
        <v>143</v>
      </c>
      <c r="AC32" t="s">
        <v>143</v>
      </c>
      <c r="AD32">
        <v>40156</v>
      </c>
    </row>
    <row r="33" spans="1:30" x14ac:dyDescent="0.25">
      <c r="A33" t="s">
        <v>220</v>
      </c>
      <c r="B33" t="s">
        <v>156</v>
      </c>
      <c r="C33">
        <v>2016</v>
      </c>
      <c r="D33" s="239">
        <v>42626</v>
      </c>
      <c r="E33" t="b">
        <v>0</v>
      </c>
      <c r="F33" t="s">
        <v>154</v>
      </c>
      <c r="H33" t="s">
        <v>155</v>
      </c>
      <c r="I33" t="s">
        <v>174</v>
      </c>
      <c r="J33" t="s">
        <v>162</v>
      </c>
      <c r="K33" t="s">
        <v>152</v>
      </c>
      <c r="L33">
        <v>40</v>
      </c>
      <c r="N33" t="s">
        <v>173</v>
      </c>
      <c r="O33" t="s">
        <v>150</v>
      </c>
      <c r="P33" t="s">
        <v>145</v>
      </c>
      <c r="Q33" t="b">
        <v>0</v>
      </c>
      <c r="R33" t="b">
        <v>0</v>
      </c>
      <c r="S33" t="s">
        <v>161</v>
      </c>
      <c r="T33" t="s">
        <v>161</v>
      </c>
      <c r="U33" t="s">
        <v>160</v>
      </c>
      <c r="V33" t="s">
        <v>159</v>
      </c>
      <c r="W33" t="s">
        <v>145</v>
      </c>
      <c r="X33" t="s">
        <v>145</v>
      </c>
      <c r="Y33" t="s">
        <v>145</v>
      </c>
      <c r="AA33" t="s">
        <v>158</v>
      </c>
      <c r="AB33" t="s">
        <v>143</v>
      </c>
      <c r="AC33" t="s">
        <v>143</v>
      </c>
      <c r="AD33">
        <v>41403</v>
      </c>
    </row>
    <row r="34" spans="1:30" x14ac:dyDescent="0.25">
      <c r="A34" t="s">
        <v>219</v>
      </c>
      <c r="B34" t="s">
        <v>156</v>
      </c>
      <c r="C34">
        <v>2016</v>
      </c>
      <c r="D34" s="239">
        <v>42672</v>
      </c>
      <c r="E34" t="b">
        <v>1</v>
      </c>
      <c r="F34" t="s">
        <v>190</v>
      </c>
      <c r="G34" t="s">
        <v>154</v>
      </c>
      <c r="J34" t="s">
        <v>153</v>
      </c>
      <c r="K34" t="s">
        <v>152</v>
      </c>
      <c r="L34">
        <v>40</v>
      </c>
      <c r="M34">
        <v>40</v>
      </c>
      <c r="N34" t="s">
        <v>208</v>
      </c>
      <c r="P34" t="s">
        <v>145</v>
      </c>
      <c r="Q34" t="b">
        <v>1</v>
      </c>
      <c r="R34" t="b">
        <v>1</v>
      </c>
      <c r="S34" t="s">
        <v>218</v>
      </c>
      <c r="T34" t="s">
        <v>218</v>
      </c>
      <c r="U34" t="s">
        <v>217</v>
      </c>
      <c r="V34" t="s">
        <v>147</v>
      </c>
      <c r="W34" t="s">
        <v>145</v>
      </c>
      <c r="X34" t="s">
        <v>145</v>
      </c>
      <c r="Y34" t="s">
        <v>166</v>
      </c>
      <c r="Z34" t="s">
        <v>165</v>
      </c>
      <c r="AA34" t="s">
        <v>158</v>
      </c>
      <c r="AB34" t="s">
        <v>143</v>
      </c>
      <c r="AC34" t="s">
        <v>143</v>
      </c>
      <c r="AD34">
        <v>42653</v>
      </c>
    </row>
    <row r="35" spans="1:30" x14ac:dyDescent="0.25">
      <c r="A35" t="s">
        <v>216</v>
      </c>
      <c r="B35" t="s">
        <v>156</v>
      </c>
      <c r="C35">
        <v>2017</v>
      </c>
      <c r="D35" s="239">
        <v>42905</v>
      </c>
      <c r="E35" t="b">
        <v>1</v>
      </c>
      <c r="F35" t="s">
        <v>155</v>
      </c>
      <c r="G35" t="s">
        <v>154</v>
      </c>
      <c r="J35" t="s">
        <v>153</v>
      </c>
      <c r="K35" t="s">
        <v>152</v>
      </c>
      <c r="L35">
        <v>40</v>
      </c>
      <c r="M35">
        <v>40</v>
      </c>
      <c r="N35" t="s">
        <v>151</v>
      </c>
      <c r="O35" t="s">
        <v>215</v>
      </c>
      <c r="P35" t="s">
        <v>145</v>
      </c>
      <c r="Q35" t="b">
        <v>0</v>
      </c>
      <c r="R35" t="b">
        <v>1</v>
      </c>
      <c r="S35" t="s">
        <v>149</v>
      </c>
      <c r="T35" t="s">
        <v>149</v>
      </c>
      <c r="U35" t="s">
        <v>176</v>
      </c>
      <c r="V35" t="s">
        <v>214</v>
      </c>
      <c r="W35" t="s">
        <v>145</v>
      </c>
      <c r="X35" t="s">
        <v>145</v>
      </c>
      <c r="Y35" t="s">
        <v>166</v>
      </c>
      <c r="Z35" t="s">
        <v>165</v>
      </c>
      <c r="AA35" t="s">
        <v>158</v>
      </c>
      <c r="AB35" t="s">
        <v>143</v>
      </c>
      <c r="AC35" t="s">
        <v>143</v>
      </c>
      <c r="AD35">
        <v>59022</v>
      </c>
    </row>
    <row r="36" spans="1:30" x14ac:dyDescent="0.25">
      <c r="A36" t="s">
        <v>213</v>
      </c>
      <c r="B36" t="s">
        <v>156</v>
      </c>
      <c r="C36">
        <v>2017</v>
      </c>
      <c r="D36" s="239">
        <v>42929</v>
      </c>
      <c r="E36" t="b">
        <v>1</v>
      </c>
      <c r="F36" t="s">
        <v>155</v>
      </c>
      <c r="G36" t="s">
        <v>154</v>
      </c>
      <c r="J36" t="s">
        <v>193</v>
      </c>
      <c r="K36" t="s">
        <v>152</v>
      </c>
      <c r="L36">
        <v>15</v>
      </c>
      <c r="M36">
        <v>15</v>
      </c>
      <c r="N36" t="s">
        <v>151</v>
      </c>
      <c r="O36" t="s">
        <v>150</v>
      </c>
      <c r="P36" t="s">
        <v>145</v>
      </c>
      <c r="Q36" t="b">
        <v>0</v>
      </c>
      <c r="R36" t="b">
        <v>0</v>
      </c>
      <c r="S36" t="s">
        <v>183</v>
      </c>
      <c r="T36" t="s">
        <v>183</v>
      </c>
      <c r="V36" t="s">
        <v>178</v>
      </c>
      <c r="W36" t="s">
        <v>145</v>
      </c>
      <c r="X36" t="s">
        <v>145</v>
      </c>
      <c r="Y36" t="s">
        <v>166</v>
      </c>
      <c r="Z36" t="s">
        <v>165</v>
      </c>
      <c r="AA36" t="s">
        <v>158</v>
      </c>
      <c r="AB36" t="s">
        <v>143</v>
      </c>
      <c r="AC36" t="s">
        <v>143</v>
      </c>
      <c r="AD36">
        <v>63362</v>
      </c>
    </row>
    <row r="37" spans="1:30" x14ac:dyDescent="0.25">
      <c r="A37" t="s">
        <v>212</v>
      </c>
      <c r="B37" t="s">
        <v>156</v>
      </c>
      <c r="C37">
        <v>2017</v>
      </c>
      <c r="D37" s="239">
        <v>43071</v>
      </c>
      <c r="E37" t="b">
        <v>1</v>
      </c>
      <c r="F37" t="s">
        <v>190</v>
      </c>
      <c r="G37" t="s">
        <v>154</v>
      </c>
      <c r="J37" t="s">
        <v>153</v>
      </c>
      <c r="K37" t="s">
        <v>152</v>
      </c>
      <c r="L37">
        <v>40</v>
      </c>
      <c r="M37">
        <v>40</v>
      </c>
      <c r="N37" t="s">
        <v>173</v>
      </c>
      <c r="O37" t="s">
        <v>150</v>
      </c>
      <c r="P37" t="s">
        <v>145</v>
      </c>
      <c r="Q37" t="b">
        <v>0</v>
      </c>
      <c r="R37" t="b">
        <v>0</v>
      </c>
      <c r="S37" t="s">
        <v>183</v>
      </c>
      <c r="T37" t="s">
        <v>183</v>
      </c>
      <c r="U37" t="s">
        <v>182</v>
      </c>
      <c r="V37" t="s">
        <v>145</v>
      </c>
      <c r="W37" t="s">
        <v>145</v>
      </c>
      <c r="X37" t="s">
        <v>145</v>
      </c>
      <c r="Y37" t="s">
        <v>166</v>
      </c>
      <c r="Z37" t="s">
        <v>165</v>
      </c>
      <c r="AA37" t="s">
        <v>158</v>
      </c>
      <c r="AB37" t="s">
        <v>143</v>
      </c>
      <c r="AC37" t="s">
        <v>143</v>
      </c>
      <c r="AD37">
        <v>71835</v>
      </c>
    </row>
    <row r="38" spans="1:30" x14ac:dyDescent="0.25">
      <c r="A38" t="s">
        <v>211</v>
      </c>
      <c r="B38" t="s">
        <v>156</v>
      </c>
      <c r="C38">
        <v>2017</v>
      </c>
      <c r="D38" s="239">
        <v>42983</v>
      </c>
      <c r="E38" t="b">
        <v>1</v>
      </c>
      <c r="F38" t="s">
        <v>190</v>
      </c>
      <c r="G38" t="s">
        <v>154</v>
      </c>
      <c r="J38" t="s">
        <v>193</v>
      </c>
      <c r="K38" t="s">
        <v>185</v>
      </c>
      <c r="L38">
        <v>40</v>
      </c>
      <c r="N38" t="s">
        <v>151</v>
      </c>
      <c r="O38" t="s">
        <v>170</v>
      </c>
      <c r="P38" t="s">
        <v>145</v>
      </c>
      <c r="Q38" t="b">
        <v>0</v>
      </c>
      <c r="R38" t="b">
        <v>1</v>
      </c>
      <c r="S38" t="s">
        <v>149</v>
      </c>
      <c r="T38" t="s">
        <v>149</v>
      </c>
      <c r="U38" t="s">
        <v>176</v>
      </c>
      <c r="V38" t="s">
        <v>145</v>
      </c>
      <c r="W38" t="s">
        <v>145</v>
      </c>
      <c r="X38" t="s">
        <v>145</v>
      </c>
      <c r="Y38" t="s">
        <v>166</v>
      </c>
      <c r="Z38" t="s">
        <v>165</v>
      </c>
      <c r="AA38" t="s">
        <v>158</v>
      </c>
      <c r="AB38" t="s">
        <v>143</v>
      </c>
      <c r="AC38" t="s">
        <v>143</v>
      </c>
      <c r="AD38">
        <v>74602</v>
      </c>
    </row>
    <row r="39" spans="1:30" x14ac:dyDescent="0.25">
      <c r="A39" t="s">
        <v>210</v>
      </c>
      <c r="B39" t="s">
        <v>156</v>
      </c>
      <c r="C39">
        <v>2018</v>
      </c>
      <c r="D39" s="239">
        <v>43117</v>
      </c>
      <c r="E39" t="b">
        <v>1</v>
      </c>
      <c r="F39" t="s">
        <v>190</v>
      </c>
      <c r="G39" t="s">
        <v>154</v>
      </c>
      <c r="J39" t="s">
        <v>193</v>
      </c>
      <c r="K39" t="s">
        <v>185</v>
      </c>
      <c r="N39" t="s">
        <v>151</v>
      </c>
      <c r="O39" t="s">
        <v>150</v>
      </c>
      <c r="P39" t="s">
        <v>145</v>
      </c>
      <c r="Q39" t="b">
        <v>0</v>
      </c>
      <c r="R39" t="b">
        <v>0</v>
      </c>
      <c r="S39" t="s">
        <v>183</v>
      </c>
      <c r="T39" t="s">
        <v>183</v>
      </c>
      <c r="U39" t="s">
        <v>182</v>
      </c>
      <c r="V39" t="s">
        <v>178</v>
      </c>
      <c r="W39" t="s">
        <v>145</v>
      </c>
      <c r="X39" t="s">
        <v>145</v>
      </c>
      <c r="Y39" t="s">
        <v>166</v>
      </c>
      <c r="Z39" t="s">
        <v>165</v>
      </c>
      <c r="AB39" t="s">
        <v>143</v>
      </c>
      <c r="AC39" t="s">
        <v>143</v>
      </c>
      <c r="AD39">
        <v>77216</v>
      </c>
    </row>
    <row r="40" spans="1:30" x14ac:dyDescent="0.25">
      <c r="A40" t="s">
        <v>209</v>
      </c>
      <c r="B40" t="s">
        <v>156</v>
      </c>
      <c r="C40">
        <v>2018</v>
      </c>
      <c r="D40" s="239">
        <v>43139</v>
      </c>
      <c r="E40" t="b">
        <v>1</v>
      </c>
      <c r="F40" t="s">
        <v>154</v>
      </c>
      <c r="G40" t="s">
        <v>155</v>
      </c>
      <c r="J40" t="s">
        <v>153</v>
      </c>
      <c r="K40" t="s">
        <v>152</v>
      </c>
      <c r="L40">
        <v>15</v>
      </c>
      <c r="M40">
        <v>15</v>
      </c>
      <c r="N40" t="s">
        <v>208</v>
      </c>
      <c r="O40" t="s">
        <v>150</v>
      </c>
      <c r="P40" t="s">
        <v>145</v>
      </c>
      <c r="Q40" t="b">
        <v>0</v>
      </c>
      <c r="R40" t="b">
        <v>0</v>
      </c>
      <c r="S40" t="s">
        <v>183</v>
      </c>
      <c r="T40" t="s">
        <v>183</v>
      </c>
      <c r="U40" t="s">
        <v>182</v>
      </c>
      <c r="V40" t="s">
        <v>207</v>
      </c>
      <c r="W40" t="s">
        <v>178</v>
      </c>
      <c r="X40" t="s">
        <v>145</v>
      </c>
      <c r="Y40" t="s">
        <v>166</v>
      </c>
      <c r="Z40" t="s">
        <v>165</v>
      </c>
      <c r="AA40" t="s">
        <v>144</v>
      </c>
      <c r="AB40" t="s">
        <v>143</v>
      </c>
      <c r="AC40" t="s">
        <v>143</v>
      </c>
      <c r="AD40">
        <v>79932</v>
      </c>
    </row>
    <row r="41" spans="1:30" x14ac:dyDescent="0.25">
      <c r="A41" t="s">
        <v>206</v>
      </c>
      <c r="B41" t="s">
        <v>156</v>
      </c>
      <c r="C41">
        <v>2018</v>
      </c>
      <c r="D41" s="239">
        <v>43189</v>
      </c>
      <c r="E41" t="b">
        <v>1</v>
      </c>
      <c r="F41" t="s">
        <v>154</v>
      </c>
      <c r="G41" t="s">
        <v>155</v>
      </c>
      <c r="J41" t="s">
        <v>153</v>
      </c>
      <c r="K41" t="s">
        <v>152</v>
      </c>
      <c r="L41">
        <v>40</v>
      </c>
      <c r="M41">
        <v>40</v>
      </c>
      <c r="N41" t="s">
        <v>173</v>
      </c>
      <c r="O41" t="s">
        <v>150</v>
      </c>
      <c r="P41" t="s">
        <v>145</v>
      </c>
      <c r="Q41" t="b">
        <v>0</v>
      </c>
      <c r="R41" t="b">
        <v>0</v>
      </c>
      <c r="S41" t="s">
        <v>161</v>
      </c>
      <c r="T41" t="s">
        <v>161</v>
      </c>
      <c r="U41" t="s">
        <v>160</v>
      </c>
      <c r="V41" t="s">
        <v>159</v>
      </c>
      <c r="W41" t="s">
        <v>145</v>
      </c>
      <c r="X41" t="s">
        <v>145</v>
      </c>
      <c r="Y41" t="s">
        <v>166</v>
      </c>
      <c r="Z41" t="s">
        <v>165</v>
      </c>
      <c r="AA41" t="s">
        <v>158</v>
      </c>
      <c r="AB41" t="s">
        <v>143</v>
      </c>
      <c r="AC41" t="s">
        <v>143</v>
      </c>
      <c r="AD41">
        <v>80245</v>
      </c>
    </row>
    <row r="42" spans="1:30" x14ac:dyDescent="0.25">
      <c r="A42" t="s">
        <v>205</v>
      </c>
      <c r="B42" t="s">
        <v>156</v>
      </c>
      <c r="C42">
        <v>2018</v>
      </c>
      <c r="D42" s="239">
        <v>43250</v>
      </c>
      <c r="E42" t="b">
        <v>1</v>
      </c>
      <c r="F42" t="s">
        <v>155</v>
      </c>
      <c r="G42" t="s">
        <v>154</v>
      </c>
      <c r="J42" t="s">
        <v>153</v>
      </c>
      <c r="K42" t="s">
        <v>152</v>
      </c>
      <c r="L42">
        <v>40</v>
      </c>
      <c r="M42">
        <v>35</v>
      </c>
      <c r="N42" t="s">
        <v>151</v>
      </c>
      <c r="O42" t="s">
        <v>150</v>
      </c>
      <c r="P42" t="s">
        <v>145</v>
      </c>
      <c r="Q42" t="b">
        <v>1</v>
      </c>
      <c r="R42" t="b">
        <v>1</v>
      </c>
      <c r="S42" t="s">
        <v>204</v>
      </c>
      <c r="T42" t="s">
        <v>204</v>
      </c>
      <c r="U42" t="s">
        <v>203</v>
      </c>
      <c r="V42" t="s">
        <v>147</v>
      </c>
      <c r="W42" t="s">
        <v>145</v>
      </c>
      <c r="X42" t="s">
        <v>145</v>
      </c>
      <c r="Y42" t="s">
        <v>166</v>
      </c>
      <c r="Z42" t="s">
        <v>165</v>
      </c>
      <c r="AA42" t="s">
        <v>158</v>
      </c>
      <c r="AB42" t="s">
        <v>143</v>
      </c>
      <c r="AC42" t="s">
        <v>143</v>
      </c>
      <c r="AD42">
        <v>83732</v>
      </c>
    </row>
    <row r="43" spans="1:30" x14ac:dyDescent="0.25">
      <c r="A43" t="s">
        <v>202</v>
      </c>
      <c r="B43" t="s">
        <v>156</v>
      </c>
      <c r="C43">
        <v>2018</v>
      </c>
      <c r="D43" s="239">
        <v>43264</v>
      </c>
      <c r="E43" t="b">
        <v>1</v>
      </c>
      <c r="F43" t="s">
        <v>154</v>
      </c>
      <c r="G43" t="s">
        <v>155</v>
      </c>
      <c r="J43" t="s">
        <v>153</v>
      </c>
      <c r="K43" t="s">
        <v>152</v>
      </c>
      <c r="L43">
        <v>40</v>
      </c>
      <c r="M43">
        <v>40</v>
      </c>
      <c r="N43" t="s">
        <v>173</v>
      </c>
      <c r="O43" t="s">
        <v>150</v>
      </c>
      <c r="P43" t="s">
        <v>145</v>
      </c>
      <c r="Q43" t="b">
        <v>0</v>
      </c>
      <c r="R43" t="b">
        <v>1</v>
      </c>
      <c r="S43" t="s">
        <v>149</v>
      </c>
      <c r="T43" t="s">
        <v>149</v>
      </c>
      <c r="U43" t="s">
        <v>176</v>
      </c>
      <c r="V43" t="s">
        <v>201</v>
      </c>
      <c r="W43" t="s">
        <v>145</v>
      </c>
      <c r="X43" t="s">
        <v>145</v>
      </c>
      <c r="Y43" t="s">
        <v>166</v>
      </c>
      <c r="Z43" t="s">
        <v>165</v>
      </c>
      <c r="AA43" t="s">
        <v>158</v>
      </c>
      <c r="AB43" t="s">
        <v>143</v>
      </c>
      <c r="AC43" t="s">
        <v>143</v>
      </c>
      <c r="AD43">
        <v>85136</v>
      </c>
    </row>
    <row r="44" spans="1:30" x14ac:dyDescent="0.25">
      <c r="A44" t="s">
        <v>200</v>
      </c>
      <c r="B44" t="s">
        <v>156</v>
      </c>
      <c r="C44">
        <v>2018</v>
      </c>
      <c r="D44" s="239">
        <v>43274</v>
      </c>
      <c r="E44" t="b">
        <v>1</v>
      </c>
      <c r="F44" t="s">
        <v>154</v>
      </c>
      <c r="G44" t="s">
        <v>190</v>
      </c>
      <c r="J44" t="s">
        <v>153</v>
      </c>
      <c r="K44" t="s">
        <v>185</v>
      </c>
      <c r="L44">
        <v>40</v>
      </c>
      <c r="M44">
        <v>40</v>
      </c>
      <c r="N44" t="s">
        <v>151</v>
      </c>
      <c r="O44" t="s">
        <v>150</v>
      </c>
      <c r="P44" t="s">
        <v>145</v>
      </c>
      <c r="Q44" t="b">
        <v>1</v>
      </c>
      <c r="R44" t="b">
        <v>0</v>
      </c>
      <c r="S44" t="s">
        <v>183</v>
      </c>
      <c r="T44" t="s">
        <v>183</v>
      </c>
      <c r="U44" t="s">
        <v>182</v>
      </c>
      <c r="V44" t="s">
        <v>147</v>
      </c>
      <c r="W44" t="s">
        <v>145</v>
      </c>
      <c r="X44" t="s">
        <v>145</v>
      </c>
      <c r="Y44" t="s">
        <v>166</v>
      </c>
      <c r="Z44" t="s">
        <v>165</v>
      </c>
      <c r="AA44" t="s">
        <v>144</v>
      </c>
      <c r="AB44" t="s">
        <v>143</v>
      </c>
      <c r="AC44" t="s">
        <v>143</v>
      </c>
      <c r="AD44">
        <v>85617</v>
      </c>
    </row>
    <row r="45" spans="1:30" x14ac:dyDescent="0.25">
      <c r="A45" t="s">
        <v>199</v>
      </c>
      <c r="B45" t="s">
        <v>156</v>
      </c>
      <c r="C45">
        <v>2018</v>
      </c>
      <c r="D45" s="239">
        <v>43304</v>
      </c>
      <c r="E45" t="b">
        <v>1</v>
      </c>
      <c r="F45" t="s">
        <v>154</v>
      </c>
      <c r="G45" t="s">
        <v>155</v>
      </c>
      <c r="J45" t="s">
        <v>153</v>
      </c>
      <c r="K45" t="s">
        <v>152</v>
      </c>
      <c r="L45">
        <v>15</v>
      </c>
      <c r="M45">
        <v>15</v>
      </c>
      <c r="N45" t="s">
        <v>151</v>
      </c>
      <c r="O45" t="s">
        <v>150</v>
      </c>
      <c r="P45" t="s">
        <v>145</v>
      </c>
      <c r="Q45" t="b">
        <v>0</v>
      </c>
      <c r="R45" t="b">
        <v>0</v>
      </c>
      <c r="S45" t="s">
        <v>183</v>
      </c>
      <c r="T45" t="s">
        <v>183</v>
      </c>
      <c r="U45" t="s">
        <v>182</v>
      </c>
      <c r="V45" t="s">
        <v>178</v>
      </c>
      <c r="W45" t="s">
        <v>145</v>
      </c>
      <c r="X45" t="s">
        <v>145</v>
      </c>
      <c r="Y45" t="s">
        <v>145</v>
      </c>
      <c r="AA45" t="s">
        <v>158</v>
      </c>
      <c r="AB45" t="s">
        <v>143</v>
      </c>
      <c r="AC45" t="s">
        <v>143</v>
      </c>
      <c r="AD45">
        <v>87592</v>
      </c>
    </row>
    <row r="46" spans="1:30" x14ac:dyDescent="0.25">
      <c r="A46" t="s">
        <v>198</v>
      </c>
      <c r="B46" t="s">
        <v>156</v>
      </c>
      <c r="C46">
        <v>2018</v>
      </c>
      <c r="D46" s="239">
        <v>43310</v>
      </c>
      <c r="E46" t="b">
        <v>1</v>
      </c>
      <c r="F46" t="s">
        <v>155</v>
      </c>
      <c r="G46" t="s">
        <v>154</v>
      </c>
      <c r="J46" t="s">
        <v>153</v>
      </c>
      <c r="K46" t="s">
        <v>152</v>
      </c>
      <c r="L46">
        <v>40</v>
      </c>
      <c r="M46">
        <v>40</v>
      </c>
      <c r="N46" t="s">
        <v>173</v>
      </c>
      <c r="O46" t="s">
        <v>197</v>
      </c>
      <c r="P46" t="s">
        <v>145</v>
      </c>
      <c r="Q46" t="b">
        <v>0</v>
      </c>
      <c r="R46" t="b">
        <v>0</v>
      </c>
      <c r="S46" t="s">
        <v>183</v>
      </c>
      <c r="T46" t="s">
        <v>183</v>
      </c>
      <c r="U46" t="s">
        <v>182</v>
      </c>
      <c r="V46" t="s">
        <v>178</v>
      </c>
      <c r="W46" t="s">
        <v>145</v>
      </c>
      <c r="X46" t="s">
        <v>145</v>
      </c>
      <c r="Y46" t="s">
        <v>145</v>
      </c>
      <c r="AA46" t="s">
        <v>144</v>
      </c>
      <c r="AB46" t="s">
        <v>143</v>
      </c>
      <c r="AC46" t="s">
        <v>143</v>
      </c>
      <c r="AD46">
        <v>88508</v>
      </c>
    </row>
    <row r="47" spans="1:30" x14ac:dyDescent="0.25">
      <c r="A47" t="s">
        <v>196</v>
      </c>
      <c r="B47" t="s">
        <v>156</v>
      </c>
      <c r="C47">
        <v>2018</v>
      </c>
      <c r="D47" s="239">
        <v>43375</v>
      </c>
      <c r="E47" t="b">
        <v>1</v>
      </c>
      <c r="F47" t="s">
        <v>155</v>
      </c>
      <c r="H47" t="s">
        <v>195</v>
      </c>
      <c r="I47" t="s">
        <v>194</v>
      </c>
      <c r="J47" t="s">
        <v>193</v>
      </c>
      <c r="K47" t="s">
        <v>152</v>
      </c>
      <c r="L47">
        <v>40</v>
      </c>
      <c r="N47" t="s">
        <v>151</v>
      </c>
      <c r="O47" t="s">
        <v>150</v>
      </c>
      <c r="P47" t="s">
        <v>145</v>
      </c>
      <c r="Q47" t="b">
        <v>0</v>
      </c>
      <c r="R47" t="b">
        <v>0</v>
      </c>
      <c r="S47" t="s">
        <v>161</v>
      </c>
      <c r="T47" t="s">
        <v>161</v>
      </c>
      <c r="U47" t="s">
        <v>160</v>
      </c>
      <c r="V47" t="s">
        <v>159</v>
      </c>
      <c r="W47" t="s">
        <v>145</v>
      </c>
      <c r="X47" t="s">
        <v>145</v>
      </c>
      <c r="Y47" t="s">
        <v>192</v>
      </c>
      <c r="Z47" t="s">
        <v>165</v>
      </c>
      <c r="AA47" t="s">
        <v>158</v>
      </c>
      <c r="AB47" t="s">
        <v>143</v>
      </c>
      <c r="AC47" t="s">
        <v>143</v>
      </c>
      <c r="AD47">
        <v>93133</v>
      </c>
    </row>
    <row r="48" spans="1:30" x14ac:dyDescent="0.25">
      <c r="A48" t="s">
        <v>191</v>
      </c>
      <c r="B48" t="s">
        <v>156</v>
      </c>
      <c r="C48">
        <v>2018</v>
      </c>
      <c r="D48" s="239">
        <v>43184</v>
      </c>
      <c r="E48" t="b">
        <v>1</v>
      </c>
      <c r="F48" t="s">
        <v>190</v>
      </c>
      <c r="G48" t="s">
        <v>154</v>
      </c>
      <c r="J48" t="s">
        <v>153</v>
      </c>
      <c r="K48" t="s">
        <v>185</v>
      </c>
      <c r="L48">
        <v>40</v>
      </c>
      <c r="M48">
        <v>40</v>
      </c>
      <c r="N48" t="s">
        <v>151</v>
      </c>
      <c r="O48" t="s">
        <v>150</v>
      </c>
      <c r="P48" t="s">
        <v>145</v>
      </c>
      <c r="Q48" t="b">
        <v>0</v>
      </c>
      <c r="R48" t="b">
        <v>1</v>
      </c>
      <c r="S48" t="s">
        <v>189</v>
      </c>
      <c r="T48" t="s">
        <v>189</v>
      </c>
      <c r="U48" t="s">
        <v>188</v>
      </c>
      <c r="V48" t="s">
        <v>145</v>
      </c>
      <c r="W48" t="s">
        <v>145</v>
      </c>
      <c r="X48" t="s">
        <v>145</v>
      </c>
      <c r="Y48" t="s">
        <v>166</v>
      </c>
      <c r="Z48" t="s">
        <v>165</v>
      </c>
      <c r="AA48" t="s">
        <v>144</v>
      </c>
      <c r="AB48" t="s">
        <v>143</v>
      </c>
      <c r="AC48" t="s">
        <v>143</v>
      </c>
      <c r="AD48">
        <v>98961</v>
      </c>
    </row>
    <row r="49" spans="1:30" x14ac:dyDescent="0.25">
      <c r="A49" t="s">
        <v>187</v>
      </c>
      <c r="B49" t="s">
        <v>156</v>
      </c>
      <c r="C49">
        <v>2019</v>
      </c>
      <c r="D49" s="239">
        <v>43535</v>
      </c>
      <c r="E49" t="b">
        <v>0</v>
      </c>
      <c r="F49" t="s">
        <v>155</v>
      </c>
      <c r="H49" t="s">
        <v>154</v>
      </c>
      <c r="I49" t="s">
        <v>186</v>
      </c>
      <c r="J49" t="s">
        <v>162</v>
      </c>
      <c r="K49" t="s">
        <v>185</v>
      </c>
      <c r="L49">
        <v>40</v>
      </c>
      <c r="N49" t="s">
        <v>151</v>
      </c>
      <c r="O49" t="s">
        <v>150</v>
      </c>
      <c r="P49" t="s">
        <v>145</v>
      </c>
      <c r="Q49" t="b">
        <v>0</v>
      </c>
      <c r="R49" t="b">
        <v>0</v>
      </c>
      <c r="S49" t="s">
        <v>161</v>
      </c>
      <c r="T49" t="s">
        <v>161</v>
      </c>
      <c r="U49" t="s">
        <v>160</v>
      </c>
      <c r="V49" t="s">
        <v>159</v>
      </c>
      <c r="W49" t="s">
        <v>145</v>
      </c>
      <c r="X49" t="s">
        <v>145</v>
      </c>
      <c r="Y49" t="s">
        <v>166</v>
      </c>
      <c r="Z49" t="s">
        <v>165</v>
      </c>
      <c r="AA49" t="s">
        <v>158</v>
      </c>
      <c r="AB49" t="s">
        <v>143</v>
      </c>
      <c r="AC49" t="s">
        <v>143</v>
      </c>
      <c r="AD49">
        <v>103489</v>
      </c>
    </row>
    <row r="50" spans="1:30" x14ac:dyDescent="0.25">
      <c r="A50" t="s">
        <v>184</v>
      </c>
      <c r="B50" t="s">
        <v>156</v>
      </c>
      <c r="C50">
        <v>2019</v>
      </c>
      <c r="D50" s="239">
        <v>43549</v>
      </c>
      <c r="E50" t="b">
        <v>1</v>
      </c>
      <c r="F50" t="s">
        <v>154</v>
      </c>
      <c r="G50" t="s">
        <v>155</v>
      </c>
      <c r="J50" t="s">
        <v>153</v>
      </c>
      <c r="K50" t="s">
        <v>152</v>
      </c>
      <c r="L50">
        <v>15</v>
      </c>
      <c r="M50">
        <v>15</v>
      </c>
      <c r="N50" t="s">
        <v>151</v>
      </c>
      <c r="P50" t="s">
        <v>145</v>
      </c>
      <c r="Q50" t="b">
        <v>0</v>
      </c>
      <c r="R50" t="b">
        <v>0</v>
      </c>
      <c r="S50" t="s">
        <v>183</v>
      </c>
      <c r="T50" t="s">
        <v>183</v>
      </c>
      <c r="U50" t="s">
        <v>182</v>
      </c>
      <c r="V50" t="s">
        <v>178</v>
      </c>
      <c r="W50" t="s">
        <v>145</v>
      </c>
      <c r="X50" t="s">
        <v>145</v>
      </c>
      <c r="Y50" t="s">
        <v>166</v>
      </c>
      <c r="Z50" t="s">
        <v>165</v>
      </c>
      <c r="AA50" t="s">
        <v>144</v>
      </c>
      <c r="AB50" t="s">
        <v>143</v>
      </c>
      <c r="AC50" t="s">
        <v>143</v>
      </c>
      <c r="AD50">
        <v>104388</v>
      </c>
    </row>
    <row r="51" spans="1:30" x14ac:dyDescent="0.25">
      <c r="A51" t="s">
        <v>181</v>
      </c>
      <c r="B51" t="s">
        <v>156</v>
      </c>
      <c r="C51">
        <v>2019</v>
      </c>
      <c r="D51" s="239">
        <v>43657</v>
      </c>
      <c r="E51" t="b">
        <v>1</v>
      </c>
      <c r="F51" t="s">
        <v>155</v>
      </c>
      <c r="G51" t="s">
        <v>154</v>
      </c>
      <c r="J51" t="s">
        <v>153</v>
      </c>
      <c r="K51" t="s">
        <v>152</v>
      </c>
      <c r="L51">
        <v>15</v>
      </c>
      <c r="M51">
        <v>15</v>
      </c>
      <c r="N51" t="s">
        <v>173</v>
      </c>
      <c r="O51" t="s">
        <v>170</v>
      </c>
      <c r="P51" t="s">
        <v>145</v>
      </c>
      <c r="Q51" t="b">
        <v>0</v>
      </c>
      <c r="R51" t="b">
        <v>0</v>
      </c>
      <c r="S51" t="s">
        <v>180</v>
      </c>
      <c r="T51" t="s">
        <v>180</v>
      </c>
      <c r="U51" t="s">
        <v>179</v>
      </c>
      <c r="V51" t="s">
        <v>178</v>
      </c>
      <c r="W51" t="s">
        <v>145</v>
      </c>
      <c r="X51" t="s">
        <v>145</v>
      </c>
      <c r="Y51" t="s">
        <v>166</v>
      </c>
      <c r="Z51" t="s">
        <v>165</v>
      </c>
      <c r="AA51" t="s">
        <v>144</v>
      </c>
      <c r="AB51" t="s">
        <v>143</v>
      </c>
      <c r="AC51" t="s">
        <v>143</v>
      </c>
      <c r="AD51">
        <v>111362</v>
      </c>
    </row>
    <row r="52" spans="1:30" x14ac:dyDescent="0.25">
      <c r="A52" t="s">
        <v>177</v>
      </c>
      <c r="B52" t="s">
        <v>156</v>
      </c>
      <c r="C52">
        <v>2019</v>
      </c>
      <c r="D52" s="239">
        <v>43678</v>
      </c>
      <c r="E52" t="b">
        <v>1</v>
      </c>
      <c r="F52" t="s">
        <v>155</v>
      </c>
      <c r="G52" t="s">
        <v>154</v>
      </c>
      <c r="J52" t="s">
        <v>153</v>
      </c>
      <c r="K52" t="s">
        <v>152</v>
      </c>
      <c r="L52">
        <v>40</v>
      </c>
      <c r="M52">
        <v>40</v>
      </c>
      <c r="N52" t="s">
        <v>151</v>
      </c>
      <c r="O52" t="s">
        <v>150</v>
      </c>
      <c r="P52" t="s">
        <v>145</v>
      </c>
      <c r="Q52" t="b">
        <v>0</v>
      </c>
      <c r="R52" t="b">
        <v>1</v>
      </c>
      <c r="S52" t="s">
        <v>149</v>
      </c>
      <c r="T52" t="s">
        <v>149</v>
      </c>
      <c r="U52" t="s">
        <v>176</v>
      </c>
      <c r="V52" t="s">
        <v>146</v>
      </c>
      <c r="W52" t="s">
        <v>145</v>
      </c>
      <c r="X52" t="s">
        <v>145</v>
      </c>
      <c r="Y52" t="s">
        <v>166</v>
      </c>
      <c r="Z52" t="s">
        <v>165</v>
      </c>
      <c r="AA52" t="s">
        <v>158</v>
      </c>
      <c r="AB52" t="s">
        <v>143</v>
      </c>
      <c r="AC52" t="s">
        <v>143</v>
      </c>
      <c r="AD52">
        <v>113442</v>
      </c>
    </row>
    <row r="53" spans="1:30" x14ac:dyDescent="0.25">
      <c r="A53" t="s">
        <v>175</v>
      </c>
      <c r="B53" t="s">
        <v>156</v>
      </c>
      <c r="C53">
        <v>2019</v>
      </c>
      <c r="D53" s="239">
        <v>43756</v>
      </c>
      <c r="E53" t="b">
        <v>1</v>
      </c>
      <c r="F53" t="s">
        <v>154</v>
      </c>
      <c r="H53" t="s">
        <v>155</v>
      </c>
      <c r="I53" t="s">
        <v>174</v>
      </c>
      <c r="J53" t="s">
        <v>153</v>
      </c>
      <c r="K53" t="s">
        <v>152</v>
      </c>
      <c r="L53">
        <v>40</v>
      </c>
      <c r="N53" t="s">
        <v>173</v>
      </c>
      <c r="O53" t="s">
        <v>150</v>
      </c>
      <c r="P53" t="s">
        <v>145</v>
      </c>
      <c r="Q53" t="b">
        <v>0</v>
      </c>
      <c r="R53" t="b">
        <v>0</v>
      </c>
      <c r="S53" t="s">
        <v>161</v>
      </c>
      <c r="T53" t="s">
        <v>161</v>
      </c>
      <c r="U53" t="s">
        <v>160</v>
      </c>
      <c r="V53" t="s">
        <v>159</v>
      </c>
      <c r="W53" t="s">
        <v>145</v>
      </c>
      <c r="X53" t="s">
        <v>145</v>
      </c>
      <c r="Y53" t="s">
        <v>166</v>
      </c>
      <c r="Z53" t="s">
        <v>165</v>
      </c>
      <c r="AA53" t="s">
        <v>158</v>
      </c>
      <c r="AB53" t="s">
        <v>143</v>
      </c>
      <c r="AC53" t="s">
        <v>143</v>
      </c>
      <c r="AD53">
        <v>119742</v>
      </c>
    </row>
    <row r="54" spans="1:30" x14ac:dyDescent="0.25">
      <c r="A54" t="s">
        <v>172</v>
      </c>
      <c r="B54" t="s">
        <v>156</v>
      </c>
      <c r="C54">
        <v>2019</v>
      </c>
      <c r="D54" s="239">
        <v>43803</v>
      </c>
      <c r="E54" t="b">
        <v>1</v>
      </c>
      <c r="F54" t="s">
        <v>155</v>
      </c>
      <c r="H54" t="s">
        <v>154</v>
      </c>
      <c r="I54" t="s">
        <v>171</v>
      </c>
      <c r="J54" t="s">
        <v>153</v>
      </c>
      <c r="K54" t="s">
        <v>152</v>
      </c>
      <c r="L54">
        <v>40</v>
      </c>
      <c r="N54" t="s">
        <v>151</v>
      </c>
      <c r="O54" t="s">
        <v>170</v>
      </c>
      <c r="P54" t="s">
        <v>145</v>
      </c>
      <c r="Q54" t="b">
        <v>0</v>
      </c>
      <c r="R54" t="b">
        <v>1</v>
      </c>
      <c r="S54" t="s">
        <v>169</v>
      </c>
      <c r="T54" t="s">
        <v>169</v>
      </c>
      <c r="U54" t="s">
        <v>168</v>
      </c>
      <c r="V54" t="s">
        <v>167</v>
      </c>
      <c r="W54" t="s">
        <v>145</v>
      </c>
      <c r="X54" t="s">
        <v>145</v>
      </c>
      <c r="Y54" t="s">
        <v>166</v>
      </c>
      <c r="Z54" t="s">
        <v>165</v>
      </c>
      <c r="AA54" t="s">
        <v>144</v>
      </c>
      <c r="AB54" t="s">
        <v>143</v>
      </c>
      <c r="AC54" t="s">
        <v>143</v>
      </c>
      <c r="AD54">
        <v>122808</v>
      </c>
    </row>
    <row r="55" spans="1:30" x14ac:dyDescent="0.25">
      <c r="A55" t="s">
        <v>164</v>
      </c>
      <c r="B55" t="s">
        <v>156</v>
      </c>
      <c r="C55">
        <v>2019</v>
      </c>
      <c r="D55" s="239">
        <v>43819</v>
      </c>
      <c r="E55" t="b">
        <v>0</v>
      </c>
      <c r="F55" t="s">
        <v>155</v>
      </c>
      <c r="H55" t="s">
        <v>154</v>
      </c>
      <c r="I55" t="s">
        <v>163</v>
      </c>
      <c r="J55" t="s">
        <v>162</v>
      </c>
      <c r="K55" t="s">
        <v>152</v>
      </c>
      <c r="L55">
        <v>40</v>
      </c>
      <c r="N55" t="s">
        <v>151</v>
      </c>
      <c r="O55" t="s">
        <v>150</v>
      </c>
      <c r="P55" t="s">
        <v>145</v>
      </c>
      <c r="Q55" t="b">
        <v>0</v>
      </c>
      <c r="R55" t="b">
        <v>0</v>
      </c>
      <c r="S55" t="s">
        <v>161</v>
      </c>
      <c r="T55" t="s">
        <v>161</v>
      </c>
      <c r="U55" t="s">
        <v>160</v>
      </c>
      <c r="V55" t="s">
        <v>159</v>
      </c>
      <c r="W55" t="s">
        <v>145</v>
      </c>
      <c r="X55" t="s">
        <v>145</v>
      </c>
      <c r="Y55" t="s">
        <v>145</v>
      </c>
      <c r="AA55" t="s">
        <v>158</v>
      </c>
      <c r="AB55" t="s">
        <v>143</v>
      </c>
      <c r="AC55" t="s">
        <v>143</v>
      </c>
      <c r="AD55">
        <v>124179</v>
      </c>
    </row>
    <row r="56" spans="1:30" x14ac:dyDescent="0.25">
      <c r="A56" t="s">
        <v>157</v>
      </c>
      <c r="B56" t="s">
        <v>156</v>
      </c>
      <c r="C56">
        <v>2019</v>
      </c>
      <c r="D56" s="239">
        <v>43823</v>
      </c>
      <c r="E56" t="b">
        <v>1</v>
      </c>
      <c r="F56" t="s">
        <v>155</v>
      </c>
      <c r="G56" t="s">
        <v>154</v>
      </c>
      <c r="J56" t="s">
        <v>153</v>
      </c>
      <c r="K56" t="s">
        <v>152</v>
      </c>
      <c r="L56">
        <v>40</v>
      </c>
      <c r="M56">
        <v>40</v>
      </c>
      <c r="N56" t="s">
        <v>151</v>
      </c>
      <c r="O56" t="s">
        <v>150</v>
      </c>
      <c r="P56" t="s">
        <v>145</v>
      </c>
      <c r="Q56" t="b">
        <v>1</v>
      </c>
      <c r="R56" t="b">
        <v>1</v>
      </c>
      <c r="S56" t="s">
        <v>149</v>
      </c>
      <c r="T56" t="s">
        <v>149</v>
      </c>
      <c r="U56" t="s">
        <v>148</v>
      </c>
      <c r="V56" t="s">
        <v>147</v>
      </c>
      <c r="W56" t="s">
        <v>146</v>
      </c>
      <c r="X56" t="s">
        <v>145</v>
      </c>
      <c r="Y56" t="s">
        <v>145</v>
      </c>
      <c r="AA56" t="s">
        <v>144</v>
      </c>
      <c r="AB56" t="s">
        <v>143</v>
      </c>
      <c r="AC56" t="s">
        <v>143</v>
      </c>
      <c r="AD56">
        <v>124475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STP Safety Application (2)</vt:lpstr>
      <vt:lpstr>Accident Worksheet</vt:lpstr>
      <vt:lpstr>2435</vt:lpstr>
      <vt:lpstr>1150</vt:lpstr>
      <vt:lpstr>crash_mv (3)</vt:lpstr>
      <vt:lpstr>'STP Safety Application (2)'!Print_Area</vt:lpstr>
    </vt:vector>
  </TitlesOfParts>
  <Company>City of Idaho Falls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West</dc:creator>
  <cp:lastModifiedBy>City of Idaho Falls</cp:lastModifiedBy>
  <cp:lastPrinted>2018-12-13T18:51:32Z</cp:lastPrinted>
  <dcterms:created xsi:type="dcterms:W3CDTF">2017-01-24T18:17:52Z</dcterms:created>
  <dcterms:modified xsi:type="dcterms:W3CDTF">2021-02-05T17:25:06Z</dcterms:modified>
</cp:coreProperties>
</file>